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ст" sheetId="1" r:id="rId1"/>
    <sheet name="ЛВИ 11" sheetId="2" r:id="rId2"/>
    <sheet name="стац11" sheetId="3" r:id="rId3"/>
  </sheets>
  <externalReferences>
    <externalReference r:id="rId6"/>
    <externalReference r:id="rId7"/>
    <externalReference r:id="rId8"/>
    <externalReference r:id="rId9"/>
  </externalReferences>
  <definedNames>
    <definedName name="вл">'уст'!$D$2:$D$7</definedName>
    <definedName name="гл">'уст'!$B$2:$B$4</definedName>
    <definedName name="з">'[4]установки'!$A$3:$A$23</definedName>
    <definedName name="л">'[1]установки'!$A$33:$A$36</definedName>
    <definedName name="м">'уст'!$G$2:$G$9</definedName>
    <definedName name="на">'уст'!$F$2:$F$8</definedName>
    <definedName name="об">'[2]Установки'!$A$2:$A$49</definedName>
    <definedName name="_xlnm.Print_Area" localSheetId="1">'ЛВИ 11'!$A$1:$BB$247</definedName>
    <definedName name="_xlnm.Print_Area" localSheetId="2">'стац11'!$A$1:$BB$247</definedName>
    <definedName name="оса">'[3]Лист3'!$C$2:$C$5</definedName>
    <definedName name="пр">'уст'!$E$2:$E$5</definedName>
  </definedNames>
  <calcPr fullCalcOnLoad="1"/>
</workbook>
</file>

<file path=xl/comments2.xml><?xml version="1.0" encoding="utf-8"?>
<comments xmlns="http://schemas.openxmlformats.org/spreadsheetml/2006/main">
  <authors>
    <author>Карасев</author>
    <author>Belaev</author>
  </authors>
  <commentList>
    <comment ref="C93" authorId="0">
      <text>
        <r>
          <rPr>
            <b/>
            <sz val="8"/>
            <rFont val="Tahoma"/>
            <family val="0"/>
          </rPr>
          <t>Выбери из списка и добавь инвентарный номер</t>
        </r>
        <r>
          <rPr>
            <sz val="8"/>
            <rFont val="Tahoma"/>
            <family val="0"/>
          </rPr>
          <t xml:space="preserve">
</t>
        </r>
      </text>
    </comment>
    <comment ref="AQ93" authorId="0">
      <text>
        <r>
          <rPr>
            <b/>
            <sz val="8"/>
            <rFont val="Tahoma"/>
            <family val="0"/>
          </rPr>
          <t xml:space="preserve">Не трогай. Поставь марку кабеля или эл. двигатель
</t>
        </r>
        <r>
          <rPr>
            <sz val="8"/>
            <rFont val="Tahoma"/>
            <family val="0"/>
          </rPr>
          <t xml:space="preserve">
</t>
        </r>
      </text>
    </comment>
    <comment ref="W94" authorId="0">
      <text>
        <r>
          <rPr>
            <b/>
            <sz val="8"/>
            <rFont val="Tahoma"/>
            <family val="0"/>
          </rPr>
          <t>Пиши здесь если 
3 фазный кабель</t>
        </r>
        <r>
          <rPr>
            <sz val="8"/>
            <rFont val="Tahoma"/>
            <family val="0"/>
          </rPr>
          <t xml:space="preserve">
</t>
        </r>
      </text>
    </comment>
    <comment ref="AC94" authorId="0">
      <text>
        <r>
          <rPr>
            <b/>
            <sz val="8"/>
            <rFont val="Tahoma"/>
            <family val="0"/>
          </rPr>
          <t>Пиши здесь если
 1 фазный кабель или 3 фазный двигатель</t>
        </r>
        <r>
          <rPr>
            <sz val="8"/>
            <rFont val="Tahoma"/>
            <family val="0"/>
          </rPr>
          <t xml:space="preserve">
</t>
        </r>
      </text>
    </comment>
    <comment ref="AO94" authorId="0">
      <text>
        <r>
          <rPr>
            <b/>
            <sz val="8"/>
            <rFont val="Tahoma"/>
            <family val="0"/>
          </rPr>
          <t xml:space="preserve">Если Щит или 4 жильный кабель  убери эту цифру
</t>
        </r>
        <r>
          <rPr>
            <sz val="8"/>
            <rFont val="Tahoma"/>
            <family val="0"/>
          </rPr>
          <t xml:space="preserve">
</t>
        </r>
      </text>
    </comment>
    <comment ref="A229" authorId="1">
      <text>
        <r>
          <rPr>
            <b/>
            <sz val="8"/>
            <rFont val="Tahoma"/>
            <family val="0"/>
          </rPr>
          <t>Belaev: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Карасев</author>
    <author>Belaev</author>
  </authors>
  <commentList>
    <comment ref="C106" authorId="0">
      <text>
        <r>
          <rPr>
            <b/>
            <sz val="8"/>
            <rFont val="Tahoma"/>
            <family val="0"/>
          </rPr>
          <t>Выбери из списка и добавь инвентарный номер</t>
        </r>
        <r>
          <rPr>
            <sz val="8"/>
            <rFont val="Tahoma"/>
            <family val="0"/>
          </rPr>
          <t xml:space="preserve">
</t>
        </r>
      </text>
    </comment>
    <comment ref="AQ106" authorId="0">
      <text>
        <r>
          <rPr>
            <b/>
            <sz val="8"/>
            <rFont val="Tahoma"/>
            <family val="0"/>
          </rPr>
          <t xml:space="preserve">Не трогай. Поставь марку кабеля или эл. двигатель
</t>
        </r>
        <r>
          <rPr>
            <sz val="8"/>
            <rFont val="Tahoma"/>
            <family val="0"/>
          </rPr>
          <t xml:space="preserve">
</t>
        </r>
      </text>
    </comment>
    <comment ref="W107" authorId="0">
      <text>
        <r>
          <rPr>
            <b/>
            <sz val="8"/>
            <rFont val="Tahoma"/>
            <family val="0"/>
          </rPr>
          <t>Пиши здесь если 
3 фазный кабель</t>
        </r>
        <r>
          <rPr>
            <sz val="8"/>
            <rFont val="Tahoma"/>
            <family val="0"/>
          </rPr>
          <t xml:space="preserve">
</t>
        </r>
      </text>
    </comment>
    <comment ref="AC107" authorId="0">
      <text>
        <r>
          <rPr>
            <b/>
            <sz val="8"/>
            <rFont val="Tahoma"/>
            <family val="0"/>
          </rPr>
          <t>Пиши здесь если
 1 фазный кабель или 3 фазный двигатель</t>
        </r>
        <r>
          <rPr>
            <sz val="8"/>
            <rFont val="Tahoma"/>
            <family val="0"/>
          </rPr>
          <t xml:space="preserve">
</t>
        </r>
      </text>
    </comment>
    <comment ref="AO107" authorId="0">
      <text>
        <r>
          <rPr>
            <b/>
            <sz val="8"/>
            <rFont val="Tahoma"/>
            <family val="0"/>
          </rPr>
          <t xml:space="preserve">Если Щит или 4 жильный кабель  убери эту цифру
</t>
        </r>
        <r>
          <rPr>
            <sz val="8"/>
            <rFont val="Tahoma"/>
            <family val="0"/>
          </rPr>
          <t xml:space="preserve">
</t>
        </r>
      </text>
    </comment>
    <comment ref="C144" authorId="0">
      <text>
        <r>
          <rPr>
            <b/>
            <sz val="8"/>
            <rFont val="Tahoma"/>
            <family val="0"/>
          </rPr>
          <t>Выбери из списка и добавь инвентарный номер</t>
        </r>
        <r>
          <rPr>
            <sz val="8"/>
            <rFont val="Tahoma"/>
            <family val="0"/>
          </rPr>
          <t xml:space="preserve">
</t>
        </r>
      </text>
    </comment>
    <comment ref="AQ144" authorId="0">
      <text>
        <r>
          <rPr>
            <b/>
            <sz val="8"/>
            <rFont val="Tahoma"/>
            <family val="0"/>
          </rPr>
          <t xml:space="preserve">Не трогай. Поставь марку кабеля или эл. двигатель
</t>
        </r>
        <r>
          <rPr>
            <sz val="8"/>
            <rFont val="Tahoma"/>
            <family val="0"/>
          </rPr>
          <t xml:space="preserve">
</t>
        </r>
      </text>
    </comment>
    <comment ref="W145" authorId="0">
      <text>
        <r>
          <rPr>
            <b/>
            <sz val="8"/>
            <rFont val="Tahoma"/>
            <family val="0"/>
          </rPr>
          <t>Пиши здесь если 
3 фазный кабель</t>
        </r>
        <r>
          <rPr>
            <sz val="8"/>
            <rFont val="Tahoma"/>
            <family val="0"/>
          </rPr>
          <t xml:space="preserve">
</t>
        </r>
      </text>
    </comment>
    <comment ref="AC145" authorId="0">
      <text>
        <r>
          <rPr>
            <b/>
            <sz val="8"/>
            <rFont val="Tahoma"/>
            <family val="0"/>
          </rPr>
          <t>Пиши здесь если
 1 фазный кабель или 3 фазный двигатель</t>
        </r>
        <r>
          <rPr>
            <sz val="8"/>
            <rFont val="Tahoma"/>
            <family val="0"/>
          </rPr>
          <t xml:space="preserve">
</t>
        </r>
      </text>
    </comment>
    <comment ref="AO145" authorId="0">
      <text>
        <r>
          <rPr>
            <b/>
            <sz val="8"/>
            <rFont val="Tahoma"/>
            <family val="0"/>
          </rPr>
          <t xml:space="preserve">Если Щит или 4 жильный кабель  убери эту цифру
</t>
        </r>
        <r>
          <rPr>
            <sz val="8"/>
            <rFont val="Tahoma"/>
            <family val="0"/>
          </rPr>
          <t xml:space="preserve">
</t>
        </r>
      </text>
    </comment>
    <comment ref="A230" authorId="1">
      <text>
        <r>
          <rPr>
            <b/>
            <sz val="8"/>
            <rFont val="Tahoma"/>
            <family val="0"/>
          </rPr>
          <t>Belaev: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<sst xmlns="http://schemas.openxmlformats.org/spreadsheetml/2006/main" count="1662" uniqueCount="480">
  <si>
    <t>Протокол №</t>
  </si>
  <si>
    <t>№</t>
  </si>
  <si>
    <t>Наименование заземляющего устройства</t>
  </si>
  <si>
    <t>Заключение</t>
  </si>
  <si>
    <t>Rизм      (Ом)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</si>
  <si>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</si>
  <si>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</si>
  <si>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</si>
  <si>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</si>
  <si>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</si>
  <si>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</si>
  <si>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 xml:space="preserve">Примечание: </t>
  </si>
  <si>
    <t>Заключение:</t>
  </si>
  <si>
    <t>Наименование оборудования подключенного к данному ЗУ</t>
  </si>
  <si>
    <t>В норме</t>
  </si>
  <si>
    <t>Испытание трансформаторного масла:</t>
  </si>
  <si>
    <t>U проб          (кВ)</t>
  </si>
  <si>
    <t>Т вспышки    (°C)</t>
  </si>
  <si>
    <t>Сод. мех. примесей</t>
  </si>
  <si>
    <t>Сод. воды  (г/т)</t>
  </si>
  <si>
    <t>tgd масла (при t 90°C)</t>
  </si>
  <si>
    <t>ВРК      (КОН/г)</t>
  </si>
  <si>
    <t>Отсутствие</t>
  </si>
  <si>
    <t>Нейтрально</t>
  </si>
  <si>
    <t>---</t>
  </si>
  <si>
    <t>Контролируемый параметр</t>
  </si>
  <si>
    <t>Нормируемое состояние оборудования.</t>
  </si>
  <si>
    <t>Rдоп                          ≤ (Ом)</t>
  </si>
  <si>
    <t>Дата след.          проверки</t>
  </si>
  <si>
    <t>Орган проверки</t>
  </si>
  <si>
    <t>Протокол распространяется только на элементы электроустановки, подвергнутые испытаниям, измерениям.</t>
  </si>
  <si>
    <t>Кисл. число   (КОН/г)</t>
  </si>
  <si>
    <t>Свидет.                 о проверке</t>
  </si>
  <si>
    <t>Испытания трансформаторного масла выполнены по ГОСТ 6581-75, ГОСТ 5985-79, ГОСТ 6356-75, ГОСТ 1547-84, ГОСТ 6581-75, РД 34.43.105-89</t>
  </si>
  <si>
    <t>Внешний вид.</t>
  </si>
  <si>
    <t>Чистое.</t>
  </si>
  <si>
    <t>"</t>
  </si>
  <si>
    <t>г.</t>
  </si>
  <si>
    <t>Место отбора пробы</t>
  </si>
  <si>
    <t>Не допускается перепечатка и создание копий протокола без разрешения правообладателя.</t>
  </si>
  <si>
    <t>Измерение сопротивления изоляции:</t>
  </si>
  <si>
    <t>Объект испытания</t>
  </si>
  <si>
    <r>
      <t>Измерение сопротивление изоляции по участкам сети R</t>
    </r>
    <r>
      <rPr>
        <sz val="5"/>
        <rFont val="Arial"/>
        <family val="2"/>
      </rPr>
      <t xml:space="preserve">60 </t>
    </r>
    <r>
      <rPr>
        <sz val="7"/>
        <rFont val="Arial"/>
        <family val="0"/>
      </rPr>
      <t>(МОм.)</t>
    </r>
  </si>
  <si>
    <r>
      <t>R</t>
    </r>
    <r>
      <rPr>
        <sz val="5"/>
        <rFont val="Arial"/>
        <family val="2"/>
      </rPr>
      <t xml:space="preserve">60 </t>
    </r>
    <r>
      <rPr>
        <sz val="7"/>
        <rFont val="Arial"/>
        <family val="0"/>
      </rPr>
      <t>доп.        ≥ (МОм)</t>
    </r>
  </si>
  <si>
    <t>U изм.DC (Вольт)</t>
  </si>
  <si>
    <t>L1-L2</t>
  </si>
  <si>
    <t>L1-L3</t>
  </si>
  <si>
    <t>L2-L3</t>
  </si>
  <si>
    <t>L1-N (PEN)</t>
  </si>
  <si>
    <t>L2-N (PEN)</t>
  </si>
  <si>
    <t>L3-N (PEN)</t>
  </si>
  <si>
    <t>L1-PE</t>
  </si>
  <si>
    <t>L2-PE</t>
  </si>
  <si>
    <t>L3-PE</t>
  </si>
  <si>
    <t>N-PE</t>
  </si>
  <si>
    <t xml:space="preserve"> </t>
  </si>
  <si>
    <t>Кабель питающий</t>
  </si>
  <si>
    <t>Схема управления</t>
  </si>
  <si>
    <t>Тр-р регулир. (ВН-НН+Б)</t>
  </si>
  <si>
    <t>Тр-р регулир. (НН-ВН+Б)</t>
  </si>
  <si>
    <t xml:space="preserve"> Р5023 (ВП-НП+Б)</t>
  </si>
  <si>
    <t xml:space="preserve"> Р5023 (изоляторы)</t>
  </si>
  <si>
    <t>Кабель измерительный</t>
  </si>
  <si>
    <t>Тр-р ИОМ-100 (ВН-НН+Б)</t>
  </si>
  <si>
    <t>Тр-р ИОМ-100 (НН-ВН+Б)</t>
  </si>
  <si>
    <t>Выпрямитель ВВ-70</t>
  </si>
  <si>
    <t>Сеть освещения 12 В.</t>
  </si>
  <si>
    <t>Струбцина провода рабочего заземления</t>
  </si>
  <si>
    <t>Струбцина провода зашитного заземления</t>
  </si>
  <si>
    <t>Основание кабельных барабанов</t>
  </si>
  <si>
    <t>Высоковольнтый трансформатор ИОМ-100</t>
  </si>
  <si>
    <t>Регулировочный трансформатор</t>
  </si>
  <si>
    <t>Основной заземляющий нож</t>
  </si>
  <si>
    <t>Рама автомобиля</t>
  </si>
  <si>
    <t>Главная заземляющая шина</t>
  </si>
  <si>
    <t>Работа блокировки, звуковой и световой сигнализации</t>
  </si>
  <si>
    <t>Функционирование схемы НИ</t>
  </si>
  <si>
    <t>Функционирование схемы ВИ</t>
  </si>
  <si>
    <t>Работа схемы ИДП по «прямой» и «перевернутой» схемам</t>
  </si>
  <si>
    <t>Комплектность медицинской аптечки</t>
  </si>
  <si>
    <t>Комплектность средствами пожаротушения</t>
  </si>
  <si>
    <t>Трансформатор ИОМ-100 (ВН-НН+Б)</t>
  </si>
  <si>
    <t>Трансформатор ИОМ-100 (НН-ВН+Б)</t>
  </si>
  <si>
    <t>Трансформатор регулировочный (НН-ВН+Б)</t>
  </si>
  <si>
    <t>Трансформатор ЗНОМ-35 (ВН-ННу+ННд+Б)</t>
  </si>
  <si>
    <t>Трансформатор ЗНОМ-35 (ННу-ВН+ННд+Б)</t>
  </si>
  <si>
    <t>Трансформатор ЗНОМ-35 (ННд-ВН+ННу+Б)</t>
  </si>
  <si>
    <t>Конденсатор образцовый (ВП-НП+Б)</t>
  </si>
  <si>
    <t>Конденсатор образцовый (внешняя изоляция)</t>
  </si>
  <si>
    <t>Трансформатор регулирировочный (ВН-НН+Б)</t>
  </si>
  <si>
    <t>Трансформатор освещения 220/12 (ВН-НН+Б)</t>
  </si>
  <si>
    <t>Трансформатор освещения 220/12 (НН-ВН+Б)</t>
  </si>
  <si>
    <t>Основание высоковольтного выпрямителя</t>
  </si>
  <si>
    <t>Рабочее заземление конденсатора сглаживающего</t>
  </si>
  <si>
    <t>Высоковольнтый трансформатор ИОМ-100 бак</t>
  </si>
  <si>
    <t>Работа звуковой сигнализации</t>
  </si>
  <si>
    <t>Работа световой сигнализации</t>
  </si>
  <si>
    <t xml:space="preserve">Функционирование схемы ИДП </t>
  </si>
  <si>
    <t>Наличие диспетчерских наименований</t>
  </si>
  <si>
    <t>Комплектность средств защиты</t>
  </si>
  <si>
    <t>Уровень масла в трансформаторах</t>
  </si>
  <si>
    <t>Комплектность необходимой документацией</t>
  </si>
  <si>
    <t>Внешний осмотр высоковольтной изоляции</t>
  </si>
  <si>
    <t>Состояние контактных соединений</t>
  </si>
  <si>
    <t>Срабатывание при включении кнопки "ВКЛ"</t>
  </si>
  <si>
    <t>Комплектность согласно перечня</t>
  </si>
  <si>
    <t>Отсутствие внешних дефектов изоляции</t>
  </si>
  <si>
    <t>Внешний осмотр изоляции до 1000 В</t>
  </si>
  <si>
    <t xml:space="preserve">Выдержал Uисп.,            1 мин  (В).                 </t>
  </si>
  <si>
    <t>Провод заземления статического киловольтметра</t>
  </si>
  <si>
    <t>Результаты внешнего осмотра и проверки исправности:</t>
  </si>
  <si>
    <t>Схема управления до главного выключателя</t>
  </si>
  <si>
    <t>Схема управления после главного выключателя</t>
  </si>
  <si>
    <t>Схема низковольтных испытаний блока БНИ</t>
  </si>
  <si>
    <t>Автотрансформатор блока БНИ (ВН-Б)</t>
  </si>
  <si>
    <t>Трансформатор блока БНИ  (ВН-НН+Б)</t>
  </si>
  <si>
    <t>Трансформатор блока БНИ  (НН-ВН+Б)</t>
  </si>
  <si>
    <t>Трансформатор регулировочный СБ (НН-ВН+Б)</t>
  </si>
  <si>
    <t>Схема управления блока БВИ</t>
  </si>
  <si>
    <t>Кабель до трансформатора ИОМ-100</t>
  </si>
  <si>
    <t>Схема управления блока ГВИ</t>
  </si>
  <si>
    <t>Трансформатор блока ГВИ (ВН-НН+Б)</t>
  </si>
  <si>
    <t>Трансформатор блока ГВИ (НН-ВН+Б)</t>
  </si>
  <si>
    <t>Конденсаторы импульсные блока ГВН</t>
  </si>
  <si>
    <t>Кабель высоковольтный блока ГВИ</t>
  </si>
  <si>
    <t>Схема управления блока ИДП</t>
  </si>
  <si>
    <t>Трансформатор блока ИДП (ВН-НН+Б)</t>
  </si>
  <si>
    <t>Трансформатор блока ИДП (НН-ВН+Б)</t>
  </si>
  <si>
    <t>Высоковольтный переключатель</t>
  </si>
  <si>
    <t xml:space="preserve">Конденсатор  сглаживающий 100 кВ </t>
  </si>
  <si>
    <t>Электромагнит ножа заземляющего №1</t>
  </si>
  <si>
    <t>Электромагнит ножа заземляющего №2</t>
  </si>
  <si>
    <t>Электромагнит переключателя заземления №1</t>
  </si>
  <si>
    <t>Электромагнит переключателя заземления №2</t>
  </si>
  <si>
    <t>Провод Со блока ИДП</t>
  </si>
  <si>
    <t xml:space="preserve">Провод Сх блока ИДП </t>
  </si>
  <si>
    <t xml:space="preserve">Провод ВВ блока ИДП </t>
  </si>
  <si>
    <t>Опорная изоляция прибора "Вектор 2М"</t>
  </si>
  <si>
    <t>Высоковольнтый трансформатор ИОМ-100 вывод Х</t>
  </si>
  <si>
    <t>Высоковольнтый трансформатор ИОМ-100 защитные разрядники</t>
  </si>
  <si>
    <t>Высоковольнтый трансформатор блока ГВИ бак</t>
  </si>
  <si>
    <t xml:space="preserve">Высоковольнтый конденсатор блока ГВИ </t>
  </si>
  <si>
    <t>Пульт управления блока СБ</t>
  </si>
  <si>
    <t>Пульт управления блока НИ</t>
  </si>
  <si>
    <t>Пульт управления блока БВИ</t>
  </si>
  <si>
    <t>Пульт управления блока ГВИ</t>
  </si>
  <si>
    <t>Пульт управления блока ИДП</t>
  </si>
  <si>
    <t>Пульт управления резервного блока</t>
  </si>
  <si>
    <t>Заземляющий нож №1</t>
  </si>
  <si>
    <t>Заземляющий нож №2</t>
  </si>
  <si>
    <t>Заземляющий нож блока ИДП</t>
  </si>
  <si>
    <t>Выключатель блокировки двери высоковольтного отсека</t>
  </si>
  <si>
    <t>Светильник световой сигнализации</t>
  </si>
  <si>
    <t>Звуковой сигнал</t>
  </si>
  <si>
    <t>Функционирование схемы ГВИ</t>
  </si>
  <si>
    <t xml:space="preserve">Переключатель схемы заземления </t>
  </si>
  <si>
    <t>Основание высоковольтного переключателя</t>
  </si>
  <si>
    <t>Пульт управления блока высоковольтного переключателя</t>
  </si>
  <si>
    <t>Электромагнит включения выпрямителя</t>
  </si>
  <si>
    <t>Нагреватель сушки посуды</t>
  </si>
  <si>
    <t>Электроплитка</t>
  </si>
  <si>
    <t>Трансформатор ТВО (ВН-НН+Б)</t>
  </si>
  <si>
    <t>Трансформатор ТВО (НН-ВН+Б)</t>
  </si>
  <si>
    <t>Трансформатор ЗНОЛ-10 (ВН-НН+Б)</t>
  </si>
  <si>
    <t>Трансформатор ЗНОЛ-10 (НН-ВН+Б)</t>
  </si>
  <si>
    <t>Трансформатор ИОТ-600 (ВН-НН+Б)</t>
  </si>
  <si>
    <t>Трансформатор ИОТ-600 (НН-ВН+Б)</t>
  </si>
  <si>
    <t>Трансформатор 220/12 вентилятора (НН-ВН+Б)</t>
  </si>
  <si>
    <t>Трансформатор 220/12 вентилятора (ВН-НН+Б)</t>
  </si>
  <si>
    <t>Шина высоковольтная 100 кВ</t>
  </si>
  <si>
    <t>Шина высоковольтная 20 кВ</t>
  </si>
  <si>
    <t>Вентилятор вытяжной блока ИДП</t>
  </si>
  <si>
    <t>Нагреватель блока ИДП</t>
  </si>
  <si>
    <t>Вентилятор вытяжной рабочего стола</t>
  </si>
  <si>
    <t>Вентилятор шкафа вытяжного</t>
  </si>
  <si>
    <t>Электропечь сушки посуды</t>
  </si>
  <si>
    <t>Аквадистиллятор</t>
  </si>
  <si>
    <t>Аппарат ТВЗ</t>
  </si>
  <si>
    <t>Трансформатор ТВО основание</t>
  </si>
  <si>
    <t>Трансформатор ТВО вывод Х</t>
  </si>
  <si>
    <t>Трансформатор ЗНОМ-35 вывод Х</t>
  </si>
  <si>
    <t>Трансформатор ЗНОМ-35 основание</t>
  </si>
  <si>
    <t>Трансформатор ЗНОЛ-10 основание</t>
  </si>
  <si>
    <t>Трансформатор ЗНОЛ-10 вывод Х</t>
  </si>
  <si>
    <t>Трансформатор ИОТ-600 основание</t>
  </si>
  <si>
    <t>Трансформатор ИОТ-600 вывод Х</t>
  </si>
  <si>
    <t>Трансформатор регулировочный</t>
  </si>
  <si>
    <t>Заземляющий нож ТВО</t>
  </si>
  <si>
    <t>Заземляющий нож ЗНОМ-35</t>
  </si>
  <si>
    <t xml:space="preserve">Заземляющий нож ЗНОЛ-10 </t>
  </si>
  <si>
    <t>Ванна №3</t>
  </si>
  <si>
    <t>Ванна №2 через мА.</t>
  </si>
  <si>
    <t>Ванна №1 через мА.</t>
  </si>
  <si>
    <t>Образцовый конденсатор</t>
  </si>
  <si>
    <t>Рама блока ИДП</t>
  </si>
  <si>
    <t>Шкаф вытяжной</t>
  </si>
  <si>
    <t>Щит управления аквадистиллятора</t>
  </si>
  <si>
    <t xml:space="preserve">Трансформатор ТВО </t>
  </si>
  <si>
    <t xml:space="preserve">Трансформатор ЗНОМ-35 </t>
  </si>
  <si>
    <t>Функционирование схемы ТВО</t>
  </si>
  <si>
    <t>Функционирование схемы ЗНОМ</t>
  </si>
  <si>
    <t>Функционирование аппарата ТВЗ</t>
  </si>
  <si>
    <t>11-10349</t>
  </si>
  <si>
    <t>Кабель ввода</t>
  </si>
  <si>
    <t>Щит распределительный</t>
  </si>
  <si>
    <t>Кабель до аквадистиллятора</t>
  </si>
  <si>
    <t>ЩУ аквадистиллятора</t>
  </si>
  <si>
    <t>Розетки гр. 2</t>
  </si>
  <si>
    <t>Розетки гр. 3</t>
  </si>
  <si>
    <t>Розетки гр. 4</t>
  </si>
  <si>
    <t>Розетки гр. 5</t>
  </si>
  <si>
    <t>Сеть освещения гр.6</t>
  </si>
  <si>
    <t>Сеть освещения гр.7</t>
  </si>
  <si>
    <t>Схема управления стенда до главного выкл.</t>
  </si>
  <si>
    <t>Схема управления стенда до КМ1</t>
  </si>
  <si>
    <t>Схема управления стенда после КМ1</t>
  </si>
  <si>
    <t>Стол лабораторный</t>
  </si>
  <si>
    <t>Щит освещения</t>
  </si>
  <si>
    <t>Вентилятор вытяжной стола маркировки СЗ</t>
  </si>
  <si>
    <t>повторная аттестация</t>
  </si>
  <si>
    <t>Средства измерений при проведении аттестации:</t>
  </si>
  <si>
    <t>аттестации испытательного оборудования</t>
  </si>
  <si>
    <t>Члены комиссии:</t>
  </si>
  <si>
    <t xml:space="preserve">Протокол утверждаю:  </t>
  </si>
  <si>
    <t>Председатель комиссии:</t>
  </si>
  <si>
    <t>Вольтметр  (Сеть)</t>
  </si>
  <si>
    <t>Лаборатория  Службы изоляции и защиты от перенапряжений</t>
  </si>
  <si>
    <t>Заказчик / Организация:</t>
  </si>
  <si>
    <t>Объект / Подстанция:</t>
  </si>
  <si>
    <t>Адрес / Оборудование:</t>
  </si>
  <si>
    <t>Дата испытания:</t>
  </si>
  <si>
    <t>Причина испытания:</t>
  </si>
  <si>
    <t>Климатические условия:</t>
  </si>
  <si>
    <t>Измеритель сопротивления заземления</t>
  </si>
  <si>
    <t>Мегаомметр</t>
  </si>
  <si>
    <t>Аппарат испытания масла</t>
  </si>
  <si>
    <t>Лаборатория высоковольтных испытаний</t>
  </si>
  <si>
    <t>Ф4103-М1</t>
  </si>
  <si>
    <t>Е6-24</t>
  </si>
  <si>
    <t>СКАТ-М100</t>
  </si>
  <si>
    <t>0÷15 кОм</t>
  </si>
  <si>
    <t>0-9,99 ГОм</t>
  </si>
  <si>
    <t>0-100 кВ</t>
  </si>
  <si>
    <t>±5%</t>
  </si>
  <si>
    <t>±2,5%</t>
  </si>
  <si>
    <t>3538/2100</t>
  </si>
  <si>
    <t>6498/2100</t>
  </si>
  <si>
    <t>НЦСМ</t>
  </si>
  <si>
    <t>УЭС</t>
  </si>
  <si>
    <t>Амперметр (Сеть)</t>
  </si>
  <si>
    <t>Киловольтметр (ИДП)</t>
  </si>
  <si>
    <t>Киловольтметр (ГВИ)</t>
  </si>
  <si>
    <t>Киловольтметр (БВИ)</t>
  </si>
  <si>
    <t>Микроамперметр (БВИ)</t>
  </si>
  <si>
    <t>Киловольтметр</t>
  </si>
  <si>
    <t>Мост переменного тока</t>
  </si>
  <si>
    <t>Конденсатор образцовый 10 кВ (ИДП)</t>
  </si>
  <si>
    <t>Измерительный комплект</t>
  </si>
  <si>
    <t>Мост постоянного тока</t>
  </si>
  <si>
    <t>Вольтметр</t>
  </si>
  <si>
    <t>Вольтамперметр</t>
  </si>
  <si>
    <t>Мультиметр</t>
  </si>
  <si>
    <t>Измеритель ТКЗ петли «фаза-нуль»</t>
  </si>
  <si>
    <t>многопред</t>
  </si>
  <si>
    <t>1156/2100</t>
  </si>
  <si>
    <t>1236/2100</t>
  </si>
  <si>
    <t>1826/2100</t>
  </si>
  <si>
    <t>ЭТЛ-35</t>
  </si>
  <si>
    <t>Барометр -анероид</t>
  </si>
  <si>
    <t>М-67</t>
  </si>
  <si>
    <t>1781/2503</t>
  </si>
  <si>
    <t>Гигрометр психрометрический</t>
  </si>
  <si>
    <t>ВМТ-2</t>
  </si>
  <si>
    <t>40°С 90%</t>
  </si>
  <si>
    <t>паспорт</t>
  </si>
  <si>
    <t>Оборудование электролаборатории соответствует требованиям нормативных документов.</t>
  </si>
  <si>
    <t>и пригодна для  испытания изоляционных материалов и электрооборудования  напряжением до 110 кВ</t>
  </si>
  <si>
    <t>Вольтметр (НИ)</t>
  </si>
  <si>
    <t>Киловольтметр (ЗНОМ)</t>
  </si>
  <si>
    <t>Киловольтметр (ТВО)</t>
  </si>
  <si>
    <t>Миллиамперметр (НИ)</t>
  </si>
  <si>
    <t>Миллиамперметр (Ванна 1)</t>
  </si>
  <si>
    <t>Миллиамперметр (Ванна 2)</t>
  </si>
  <si>
    <t>Секундомер электронный JS-307</t>
  </si>
  <si>
    <t>Термометр для ТВЗ</t>
  </si>
  <si>
    <t>Динамометр</t>
  </si>
  <si>
    <t>JS-307</t>
  </si>
  <si>
    <t>180/2400</t>
  </si>
  <si>
    <t>0,16 секчас</t>
  </si>
  <si>
    <t>Проверяемый участок цепи.</t>
  </si>
  <si>
    <t>Характеристики аппарата защиты</t>
  </si>
  <si>
    <t xml:space="preserve">Измеренный ток КЗ </t>
  </si>
  <si>
    <t>Время срабатывания</t>
  </si>
  <si>
    <t xml:space="preserve">Место установки </t>
  </si>
  <si>
    <t>Тип аппарата</t>
  </si>
  <si>
    <r>
      <t xml:space="preserve">Тип </t>
    </r>
    <r>
      <rPr>
        <sz val="6"/>
        <rFont val="Arial"/>
        <family val="2"/>
      </rPr>
      <t>расцепителя</t>
    </r>
  </si>
  <si>
    <r>
      <t xml:space="preserve">Диапазон </t>
    </r>
    <r>
      <rPr>
        <sz val="6"/>
        <rFont val="Arial"/>
        <family val="2"/>
      </rPr>
      <t>расцепителя</t>
    </r>
  </si>
  <si>
    <t>По  хар-ке  (сек)</t>
  </si>
  <si>
    <t>Допустимое    (сек)</t>
  </si>
  <si>
    <t>ВА- 47-29</t>
  </si>
  <si>
    <t>С 16</t>
  </si>
  <si>
    <t>80-160</t>
  </si>
  <si>
    <t>ЩО</t>
  </si>
  <si>
    <t>Конденсатор высоковольтный КЭП 1-10,5-25</t>
  </si>
  <si>
    <t>Конденсатор высоковольтный КЭП 1-10, 5-37,5</t>
  </si>
  <si>
    <t>С 197</t>
  </si>
  <si>
    <t>0-30 кВ</t>
  </si>
  <si>
    <t>0,5</t>
  </si>
  <si>
    <t>АППА-305</t>
  </si>
  <si>
    <t>Э 59</t>
  </si>
  <si>
    <t>05</t>
  </si>
  <si>
    <t>0-600 В</t>
  </si>
  <si>
    <t>610-790</t>
  </si>
  <si>
    <t>0,8</t>
  </si>
  <si>
    <t>завод изг.</t>
  </si>
  <si>
    <t>Частотомер</t>
  </si>
  <si>
    <t>Ф246</t>
  </si>
  <si>
    <t>45-55 Гц</t>
  </si>
  <si>
    <t>0,1</t>
  </si>
  <si>
    <t>8133/2400</t>
  </si>
  <si>
    <t>Комплектность испытательного оборудования и измерительных приборов:</t>
  </si>
  <si>
    <t>Измерение коэффициента трансформации:</t>
  </si>
  <si>
    <t>Uвн. изм     В</t>
  </si>
  <si>
    <t>Uвн ном     кВ</t>
  </si>
  <si>
    <t>Uнн ном     кВ</t>
  </si>
  <si>
    <t>К тр                  ном</t>
  </si>
  <si>
    <t>Наименование оборудования</t>
  </si>
  <si>
    <t>К тр                  изм</t>
  </si>
  <si>
    <t>Состояние оборудования при проверке.</t>
  </si>
  <si>
    <t>Определение метрологических характеристик испытательной установки:</t>
  </si>
  <si>
    <t>50</t>
  </si>
  <si>
    <t>Шкала</t>
  </si>
  <si>
    <t xml:space="preserve">Влияние схемы </t>
  </si>
  <si>
    <t>Без учета влияния</t>
  </si>
  <si>
    <t>Эталон АППА-305</t>
  </si>
  <si>
    <t>Значение</t>
  </si>
  <si>
    <t>16</t>
  </si>
  <si>
    <t>33</t>
  </si>
  <si>
    <t>66</t>
  </si>
  <si>
    <t>83</t>
  </si>
  <si>
    <t xml:space="preserve">Эталон </t>
  </si>
  <si>
    <t>Киловольтметр ИДП  Э8030-М1 шкала 10 кВ</t>
  </si>
  <si>
    <t>Эталон С197</t>
  </si>
  <si>
    <t>Эталон АППА-305 и С 197</t>
  </si>
  <si>
    <t>Киловольтметр ГВИ М42304  шкала 10 кВ</t>
  </si>
  <si>
    <t xml:space="preserve">Киловольтметр БВИ М42304  шкала 50 кВ </t>
  </si>
  <si>
    <t xml:space="preserve">Киловольтметр БВИ М42304  шкала 100 кВ </t>
  </si>
  <si>
    <t>Микроамперметр БВИ  М42304 шкала 1000 мкА</t>
  </si>
  <si>
    <t>при переменном напряжении.</t>
  </si>
  <si>
    <t>при выпрямленном сглаженном напряжении</t>
  </si>
  <si>
    <t>Проверка калибровки щитовых приборов</t>
  </si>
  <si>
    <t>В наличии. Поверенные или калиброванные.</t>
  </si>
  <si>
    <t>Проверка наличия переносных приборов</t>
  </si>
  <si>
    <t>Целостность лакокрасочных покрытий</t>
  </si>
  <si>
    <t>Отсутствие повреждений оборудования.</t>
  </si>
  <si>
    <t>Наличие  штепсельных разъемов.</t>
  </si>
  <si>
    <t>Наличие наконечников на проводах.</t>
  </si>
  <si>
    <t>Целостность рабочего заземления</t>
  </si>
  <si>
    <t>Целостность защитного заземления</t>
  </si>
  <si>
    <t>Целостность заземляющих проводников</t>
  </si>
  <si>
    <t>Целостность ограждения ВВ отсека.</t>
  </si>
  <si>
    <t xml:space="preserve">Наличие плакатов и знаков безопасности </t>
  </si>
  <si>
    <t>Наличие маркировки на органах управления.</t>
  </si>
  <si>
    <t xml:space="preserve">Наличие наружной световой сигнализации </t>
  </si>
  <si>
    <t>Надежность крепления оборудования</t>
  </si>
  <si>
    <t>Соблюдение допустимых расстояний</t>
  </si>
  <si>
    <t>Наличие ком аппарата с  видымым разрывом.</t>
  </si>
  <si>
    <t>Исправность освещения фургона лаборатории.</t>
  </si>
  <si>
    <t>Исправность отопителя фургона лаборатории.</t>
  </si>
  <si>
    <t>Состояние несущих элементов фургона</t>
  </si>
  <si>
    <t xml:space="preserve">Работа блокировки </t>
  </si>
  <si>
    <t>Функционирование схемы сетевого блока</t>
  </si>
  <si>
    <t>Исправные штепсельные разьемы на проводах</t>
  </si>
  <si>
    <t>Отсутствие обрыва жил. Надежное крепление</t>
  </si>
  <si>
    <t>Наличие и исправность ограждения ВВ отсека</t>
  </si>
  <si>
    <t>Наличие плакатов на  дверях ВВ отсека</t>
  </si>
  <si>
    <t>Затянуты болты крепления оборудования</t>
  </si>
  <si>
    <t>Соблюдены расстояния до токоведущих частей</t>
  </si>
  <si>
    <t>Наличие и исправность освещения фургона</t>
  </si>
  <si>
    <t>Наличие и исправность отопителя фургона</t>
  </si>
  <si>
    <t>Несущие элементы не имеют повреждений</t>
  </si>
  <si>
    <t xml:space="preserve">Наличие антикорозионной покрытия </t>
  </si>
  <si>
    <t>Соответствие методике аттестации</t>
  </si>
  <si>
    <t>Наличие отметки о калибровке</t>
  </si>
  <si>
    <t>Измерение переходного сопротивления цепей заземления:</t>
  </si>
  <si>
    <t>Высоковольтный трансформатор (БВИ)</t>
  </si>
  <si>
    <t>Автотрансформатор (регулировочный)</t>
  </si>
  <si>
    <t>Высоковольтный трансформатор (ГВИ)</t>
  </si>
  <si>
    <t>Высоковольтный трансформатор (ИДП)</t>
  </si>
  <si>
    <t>Высоковольтный выпрямитель (БВИ)</t>
  </si>
  <si>
    <t>Высоковольтный конденсатор (БВИ)</t>
  </si>
  <si>
    <t>Конденсатор высоковольтный  (ЕТ)</t>
  </si>
  <si>
    <t>Соединения затянуты.Оплавлений нет</t>
  </si>
  <si>
    <t>Наличие выключ. сети с видимым разрывом</t>
  </si>
  <si>
    <t>Уровень соответствует температуре воздуха</t>
  </si>
  <si>
    <t>Установка</t>
  </si>
  <si>
    <t>Погр. изм.  %</t>
  </si>
  <si>
    <r>
      <t>Отсутствие обрыва жил. Сечение более 4 мм</t>
    </r>
    <r>
      <rPr>
        <sz val="5"/>
        <rFont val="Arial"/>
        <family val="2"/>
      </rPr>
      <t>2</t>
    </r>
  </si>
  <si>
    <r>
      <t>Отсутствие обрыва жил. Сечение более 10мм</t>
    </r>
    <r>
      <rPr>
        <sz val="5"/>
        <rFont val="Arial"/>
        <family val="2"/>
      </rPr>
      <t>2</t>
    </r>
  </si>
  <si>
    <t>Исправные кабельные наконечники.</t>
  </si>
  <si>
    <t>калибровка по статическому киловольметру</t>
  </si>
  <si>
    <t xml:space="preserve">калибровка по К тр ИОМ-100/20 (500) </t>
  </si>
  <si>
    <t>калибровка по графику зависимости от С 197</t>
  </si>
  <si>
    <t>калибровка при последовательном включении</t>
  </si>
  <si>
    <t xml:space="preserve"> tос= +17 °C,  влаж = 75 %,   давл = 751 мрс</t>
  </si>
  <si>
    <t>Световая сигнализация красного цвета</t>
  </si>
  <si>
    <t>Функционирование схемы БВИ</t>
  </si>
  <si>
    <t>Uнн. изм     В</t>
  </si>
  <si>
    <t>Погр. доп.  %</t>
  </si>
  <si>
    <t>Трансформатор высоковольтный</t>
  </si>
  <si>
    <t xml:space="preserve">Киловольтметр ЗНОМ ЭВ0702  шкала 35 кВ </t>
  </si>
  <si>
    <t>ЗНОМ-35  (АХ-ах)</t>
  </si>
  <si>
    <t>Колышки изолирующие (8 шт)</t>
  </si>
  <si>
    <t xml:space="preserve"> tос= +21 °C,  влаж = 50%,   давл = 745 мрс</t>
  </si>
  <si>
    <t>ТВО-140  (АХ-ах)</t>
  </si>
  <si>
    <t>ЗНОЛ-10 (АХ-ах)</t>
  </si>
  <si>
    <t>ИОТ (АХ-ах)</t>
  </si>
  <si>
    <t>Аппарат СКАТ-100</t>
  </si>
  <si>
    <t>Проверка срабатывания защитных аппаратов:</t>
  </si>
  <si>
    <t>Стойка изолирующая</t>
  </si>
  <si>
    <t>Автотрансформатор</t>
  </si>
  <si>
    <t>Стенд механических испытаний</t>
  </si>
  <si>
    <t>Трансформатор регулировочный СБ (ВН-НН+Б)</t>
  </si>
  <si>
    <t>Трансформатор СКАТ-100</t>
  </si>
  <si>
    <t>Аттестация лаборатории выполнена согласно ГОСТ  Р 8.568-97 и  "Методическим указаниям по проведению аттестации."</t>
  </si>
  <si>
    <t>Высоковольнтый выпрямитель ВВ-70</t>
  </si>
  <si>
    <t>Погр доп.                    %</t>
  </si>
  <si>
    <t>Киловольтметр ИДП ЭВ0702 шкала 10 кВ</t>
  </si>
  <si>
    <t xml:space="preserve">Киловольтметр ТВО ЭВ0702  шкала 110 кВ </t>
  </si>
  <si>
    <t xml:space="preserve">калибровка по К тр ТВО (570) </t>
  </si>
  <si>
    <t>Миллиамперметр Ванна №1 Ц42702 шкала 10 мА</t>
  </si>
  <si>
    <t>0</t>
  </si>
  <si>
    <t>Функционирование стенда мех испытаний</t>
  </si>
  <si>
    <t>Функционирование аппарата СКАТ</t>
  </si>
  <si>
    <t>Функционирование вытяжной вентиляции</t>
  </si>
  <si>
    <t>и пригодна для  испытания средств защиты и трансформаторного масла из электрооборудования напряжением до 110 кВ.</t>
  </si>
  <si>
    <r>
      <t xml:space="preserve">Ток </t>
    </r>
    <r>
      <rPr>
        <sz val="6"/>
        <rFont val="Arial"/>
        <family val="2"/>
      </rPr>
      <t>номинальн.</t>
    </r>
  </si>
  <si>
    <t>Изолятор проходной</t>
  </si>
  <si>
    <t>Высоковольтный трансформатор блока ИДП</t>
  </si>
  <si>
    <t>Блок ИДП  (АХ-ах)</t>
  </si>
  <si>
    <t>Исправность. Регулировка напряжения 0-400 В.</t>
  </si>
  <si>
    <t>Исправность. Испытательное напряжение 100кВ</t>
  </si>
  <si>
    <t>Исправность. Испытательное напряжение 10 кВ</t>
  </si>
  <si>
    <t>Исправность. Испытательная нагрузка до 5 кН</t>
  </si>
  <si>
    <t>Исправность. Испытательное напряжение 80 кВ</t>
  </si>
  <si>
    <t>Исправность. Испытательное напряжение 20 кВ</t>
  </si>
  <si>
    <t>Исправность. Испытательное напряжение 600 В</t>
  </si>
  <si>
    <t>Отсутствие механических повреждений.</t>
  </si>
  <si>
    <t>Срабатывание блокировки пять раз из пяти</t>
  </si>
  <si>
    <t>согласно утвержденных методических указаний.</t>
  </si>
  <si>
    <t>Электролаборатория ЛВИ-3  №11 прошла аттестацию согласно с требований ГОСТ Р 8.568-97</t>
  </si>
  <si>
    <t>Наличие отметки о поверке</t>
  </si>
  <si>
    <t>ИОМ-100/20  (АХ-ах)</t>
  </si>
  <si>
    <t>Гл. инженер ПО "УЭС"</t>
  </si>
  <si>
    <t xml:space="preserve">Секундомер электронный </t>
  </si>
  <si>
    <t>Нормативные документы: РД 34.45-51.300-97, РД 153-34.0-03.150-00, ПУЭ изд.7, ГОСТ  Р 8.568-97, ГОСТ 17512-82 , ПТЭСС, 01-32-2102-000ПС.</t>
  </si>
  <si>
    <t>Дата следующей периодической аттестации электролаборатории 8 февраля 2012 года.</t>
  </si>
  <si>
    <t>Дата следующей периодической аттестации электролаборатории 10 февраля 2012 года.</t>
  </si>
  <si>
    <t>10.02.2011</t>
  </si>
  <si>
    <t>Соответствие инструкции по эксплуатации</t>
  </si>
  <si>
    <t>Исправность. Соответствие характеристикам.</t>
  </si>
  <si>
    <t>Исправен. Испытательная нагрузка до 5 кН</t>
  </si>
  <si>
    <t>Исправен. Соответствие характеристикам.</t>
  </si>
  <si>
    <t>Исправен. Испытательное напряжение 100кВ</t>
  </si>
  <si>
    <t>Исправен. Испытательное напряжение 80 кВ</t>
  </si>
  <si>
    <t>Исправен. Испытательное напряжение 20 кВ</t>
  </si>
  <si>
    <t>Исправен. Испытательное напряжение 10 кВ</t>
  </si>
  <si>
    <t>Исправен. Испытательное напряжение 600 В</t>
  </si>
  <si>
    <t>Исправен.  Испытательное напряжение 10 кВ</t>
  </si>
  <si>
    <t>Исправен. . Регулировка напряжения 0-400 В.</t>
  </si>
  <si>
    <t>ОАО  "NNNNNNNNNNNNNNNN"    филиал  "NNNNNNNNNN"</t>
  </si>
  <si>
    <t>Производственное отделение   "NNNNNNNNNNNNNNNNNN"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</si>
  <si>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</si>
  <si>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</si>
  <si>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NАА  NNNN</t>
  </si>
  <si>
    <t>Испытания и измерения выполнены по Методическим указаниям, согласованным с аааааааа управлением РТН.</t>
  </si>
  <si>
    <t>Поверка и калибровка переносных приборов выполняется в ппппппп или других акредитованных организациях.</t>
  </si>
  <si>
    <t>Калибровка щитовых приборов выполняется персоналом ппппппп в соответствии с разрешенной областью аккредитации.</t>
  </si>
  <si>
    <t>Испытание и проверка соответствия высоковольтных испытательных установок выполняется персоналом ппппппп</t>
  </si>
  <si>
    <t>Стационарная электролаборатория ппппп прошла аттестацию согласно с требований ГОСТ Р 8.568-97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</si>
</sst>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"/>
    <numFmt numFmtId="184" formatCode="[$-FC19]d\ mmmm\ yyyy\ &quot;г.&quot;"/>
    <numFmt numFmtId="185" formatCode="dd/mm/yy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sz val="5"/>
      <name val="Arial"/>
      <family val="2"/>
    </font>
    <font>
      <i/>
      <sz val="9"/>
      <name val="Arial"/>
      <family val="2"/>
    </font>
    <font>
      <sz val="8"/>
      <color indexed="61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9" fontId="5" fillId="0" borderId="0" xfId="42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/>
    </xf>
    <xf numFmtId="0" fontId="11" fillId="0" borderId="12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1" fontId="0" fillId="0" borderId="0" xfId="0" applyNumberForma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14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81" fontId="8" fillId="0" borderId="13" xfId="0" applyNumberFormat="1" applyFont="1" applyBorder="1" applyAlignment="1" applyProtection="1">
      <alignment horizontal="center" wrapText="1"/>
      <protection locked="0"/>
    </xf>
    <xf numFmtId="181" fontId="8" fillId="0" borderId="10" xfId="0" applyNumberFormat="1" applyFont="1" applyBorder="1" applyAlignment="1" applyProtection="1">
      <alignment horizontal="center" wrapText="1"/>
      <protection locked="0"/>
    </xf>
    <xf numFmtId="181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1" fontId="8" fillId="0" borderId="13" xfId="0" applyNumberFormat="1" applyFont="1" applyBorder="1" applyAlignment="1" applyProtection="1">
      <alignment horizontal="center" wrapText="1"/>
      <protection locked="0"/>
    </xf>
    <xf numFmtId="1" fontId="8" fillId="0" borderId="10" xfId="0" applyNumberFormat="1" applyFont="1" applyBorder="1" applyAlignment="1" applyProtection="1">
      <alignment horizontal="center" wrapText="1"/>
      <protection locked="0"/>
    </xf>
    <xf numFmtId="1" fontId="8" fillId="0" borderId="14" xfId="0" applyNumberFormat="1" applyFont="1" applyBorder="1" applyAlignment="1" applyProtection="1">
      <alignment horizontal="center" wrapText="1"/>
      <protection locked="0"/>
    </xf>
    <xf numFmtId="2" fontId="8" fillId="0" borderId="13" xfId="0" applyNumberFormat="1" applyFont="1" applyBorder="1" applyAlignment="1" applyProtection="1">
      <alignment horizontal="center" wrapText="1"/>
      <protection locked="0"/>
    </xf>
    <xf numFmtId="2" fontId="8" fillId="0" borderId="10" xfId="0" applyNumberFormat="1" applyFont="1" applyBorder="1" applyAlignment="1" applyProtection="1">
      <alignment horizontal="center" wrapText="1"/>
      <protection locked="0"/>
    </xf>
    <xf numFmtId="2" fontId="8" fillId="0" borderId="14" xfId="0" applyNumberFormat="1" applyFont="1" applyBorder="1" applyAlignment="1" applyProtection="1">
      <alignment horizontal="center" wrapText="1"/>
      <protection locked="0"/>
    </xf>
    <xf numFmtId="2" fontId="8" fillId="0" borderId="13" xfId="0" applyNumberFormat="1" applyFont="1" applyBorder="1" applyAlignment="1" applyProtection="1">
      <alignment horizontal="center" wrapText="1"/>
      <protection/>
    </xf>
    <xf numFmtId="2" fontId="8" fillId="0" borderId="10" xfId="0" applyNumberFormat="1" applyFont="1" applyBorder="1" applyAlignment="1" applyProtection="1">
      <alignment horizontal="center" wrapText="1"/>
      <protection/>
    </xf>
    <xf numFmtId="2" fontId="8" fillId="0" borderId="14" xfId="0" applyNumberFormat="1" applyFont="1" applyBorder="1" applyAlignment="1" applyProtection="1">
      <alignment horizontal="center" wrapText="1"/>
      <protection/>
    </xf>
    <xf numFmtId="1" fontId="8" fillId="0" borderId="13" xfId="0" applyNumberFormat="1" applyFont="1" applyBorder="1" applyAlignment="1" applyProtection="1">
      <alignment horizontal="center" wrapText="1"/>
      <protection/>
    </xf>
    <xf numFmtId="1" fontId="8" fillId="0" borderId="10" xfId="0" applyNumberFormat="1" applyFont="1" applyBorder="1" applyAlignment="1" applyProtection="1">
      <alignment horizontal="center" wrapText="1"/>
      <protection/>
    </xf>
    <xf numFmtId="1" fontId="8" fillId="0" borderId="14" xfId="0" applyNumberFormat="1" applyFont="1" applyBorder="1" applyAlignment="1" applyProtection="1">
      <alignment horizontal="center" wrapText="1"/>
      <protection/>
    </xf>
    <xf numFmtId="183" fontId="8" fillId="0" borderId="13" xfId="0" applyNumberFormat="1" applyFont="1" applyBorder="1" applyAlignment="1" applyProtection="1">
      <alignment horizontal="left" wrapText="1"/>
      <protection locked="0"/>
    </xf>
    <xf numFmtId="183" fontId="8" fillId="0" borderId="10" xfId="0" applyNumberFormat="1" applyFont="1" applyBorder="1" applyAlignment="1" applyProtection="1">
      <alignment horizontal="left" wrapText="1"/>
      <protection locked="0"/>
    </xf>
    <xf numFmtId="183" fontId="8" fillId="0" borderId="14" xfId="0" applyNumberFormat="1" applyFont="1" applyBorder="1" applyAlignment="1" applyProtection="1">
      <alignment horizontal="left" wrapText="1"/>
      <protection locked="0"/>
    </xf>
    <xf numFmtId="183" fontId="8" fillId="0" borderId="13" xfId="0" applyNumberFormat="1" applyFont="1" applyBorder="1" applyAlignment="1" applyProtection="1">
      <alignment horizontal="center" wrapText="1"/>
      <protection locked="0"/>
    </xf>
    <xf numFmtId="183" fontId="8" fillId="0" borderId="10" xfId="0" applyNumberFormat="1" applyFont="1" applyBorder="1" applyAlignment="1" applyProtection="1">
      <alignment horizontal="center" wrapText="1"/>
      <protection locked="0"/>
    </xf>
    <xf numFmtId="183" fontId="8" fillId="0" borderId="14" xfId="0" applyNumberFormat="1" applyFont="1" applyBorder="1" applyAlignment="1" applyProtection="1">
      <alignment horizontal="center" wrapText="1"/>
      <protection locked="0"/>
    </xf>
    <xf numFmtId="2" fontId="8" fillId="0" borderId="13" xfId="0" applyNumberFormat="1" applyFont="1" applyBorder="1" applyAlignment="1" applyProtection="1">
      <alignment horizontal="center" wrapText="1"/>
      <protection locked="0"/>
    </xf>
    <xf numFmtId="2" fontId="8" fillId="0" borderId="10" xfId="0" applyNumberFormat="1" applyFont="1" applyBorder="1" applyAlignment="1" applyProtection="1">
      <alignment horizontal="center" wrapText="1"/>
      <protection locked="0"/>
    </xf>
    <xf numFmtId="2" fontId="8" fillId="0" borderId="14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13" xfId="0" applyNumberFormat="1" applyFont="1" applyBorder="1" applyAlignment="1" applyProtection="1">
      <alignment horizontal="center" wrapText="1"/>
      <protection locked="0"/>
    </xf>
    <xf numFmtId="0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4" xfId="0" applyNumberFormat="1" applyFont="1" applyBorder="1" applyAlignment="1" applyProtection="1">
      <alignment horizontal="center" wrapText="1"/>
      <protection locked="0"/>
    </xf>
    <xf numFmtId="183" fontId="8" fillId="0" borderId="10" xfId="0" applyNumberFormat="1" applyFont="1" applyBorder="1" applyAlignment="1" applyProtection="1">
      <alignment horizontal="center" wrapText="1"/>
      <protection locked="0"/>
    </xf>
    <xf numFmtId="183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right" wrapText="1"/>
      <protection/>
    </xf>
    <xf numFmtId="1" fontId="8" fillId="0" borderId="19" xfId="0" applyNumberFormat="1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185" fontId="8" fillId="0" borderId="13" xfId="0" applyNumberFormat="1" applyFont="1" applyBorder="1" applyAlignment="1" applyProtection="1">
      <alignment horizontal="center" wrapText="1"/>
      <protection/>
    </xf>
    <xf numFmtId="185" fontId="8" fillId="0" borderId="10" xfId="0" applyNumberFormat="1" applyFont="1" applyBorder="1" applyAlignment="1" applyProtection="1">
      <alignment horizontal="center" wrapText="1"/>
      <protection/>
    </xf>
    <xf numFmtId="185" fontId="8" fillId="0" borderId="14" xfId="0" applyNumberFormat="1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49" fontId="8" fillId="0" borderId="13" xfId="0" applyNumberFormat="1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2" fillId="0" borderId="0" xfId="0" applyFont="1" applyAlignment="1">
      <alignment/>
    </xf>
    <xf numFmtId="0" fontId="8" fillId="0" borderId="19" xfId="0" applyFont="1" applyBorder="1" applyAlignment="1" applyProtection="1">
      <alignment horizontal="center" vertical="center" wrapText="1"/>
      <protection locked="0"/>
    </xf>
    <xf numFmtId="183" fontId="8" fillId="0" borderId="13" xfId="0" applyNumberFormat="1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alignment horizontal="right" wrapText="1"/>
      <protection/>
    </xf>
    <xf numFmtId="0" fontId="9" fillId="0" borderId="14" xfId="0" applyFont="1" applyBorder="1" applyAlignment="1" applyProtection="1">
      <alignment horizontal="right" wrapText="1"/>
      <protection/>
    </xf>
    <xf numFmtId="0" fontId="3" fillId="0" borderId="0" xfId="0" applyFont="1" applyAlignment="1">
      <alignment horizontal="right"/>
    </xf>
    <xf numFmtId="0" fontId="0" fillId="0" borderId="0" xfId="0" applyFont="1" applyFill="1" applyBorder="1" applyAlignment="1" applyProtection="1">
      <alignment wrapText="1"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/>
      <protection locked="0"/>
    </xf>
    <xf numFmtId="49" fontId="3" fillId="0" borderId="0" xfId="42" applyNumberFormat="1" applyFont="1" applyFill="1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183" fontId="8" fillId="0" borderId="13" xfId="0" applyNumberFormat="1" applyFont="1" applyBorder="1" applyAlignment="1" applyProtection="1">
      <alignment horizontal="center" vertical="center" wrapText="1"/>
      <protection locked="0"/>
    </xf>
    <xf numFmtId="183" fontId="8" fillId="0" borderId="10" xfId="0" applyNumberFormat="1" applyFont="1" applyBorder="1" applyAlignment="1" applyProtection="1">
      <alignment horizontal="center" vertical="center" wrapText="1"/>
      <protection locked="0"/>
    </xf>
    <xf numFmtId="183" fontId="8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/>
      <protection locked="0"/>
    </xf>
    <xf numFmtId="183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/>
      <protection/>
    </xf>
    <xf numFmtId="49" fontId="8" fillId="0" borderId="13" xfId="0" applyNumberFormat="1" applyFont="1" applyBorder="1" applyAlignment="1" applyProtection="1">
      <alignment horizontal="center" wrapText="1"/>
      <protection/>
    </xf>
    <xf numFmtId="183" fontId="8" fillId="0" borderId="10" xfId="0" applyNumberFormat="1" applyFont="1" applyBorder="1" applyAlignment="1" applyProtection="1">
      <alignment horizontal="left" wrapText="1"/>
      <protection locked="0"/>
    </xf>
    <xf numFmtId="183" fontId="8" fillId="0" borderId="14" xfId="0" applyNumberFormat="1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34" borderId="13" xfId="0" applyFont="1" applyFill="1" applyBorder="1" applyAlignment="1" applyProtection="1">
      <alignment horizontal="left" wrapText="1"/>
      <protection locked="0"/>
    </xf>
    <xf numFmtId="0" fontId="8" fillId="34" borderId="10" xfId="0" applyFont="1" applyFill="1" applyBorder="1" applyAlignment="1" applyProtection="1">
      <alignment horizontal="left" wrapText="1"/>
      <protection locked="0"/>
    </xf>
    <xf numFmtId="0" fontId="8" fillId="34" borderId="14" xfId="0" applyFont="1" applyFill="1" applyBorder="1" applyAlignment="1" applyProtection="1">
      <alignment horizontal="left" wrapText="1"/>
      <protection locked="0"/>
    </xf>
    <xf numFmtId="2" fontId="8" fillId="0" borderId="13" xfId="0" applyNumberFormat="1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left"/>
      <protection/>
    </xf>
    <xf numFmtId="185" fontId="8" fillId="0" borderId="13" xfId="0" applyNumberFormat="1" applyFont="1" applyBorder="1" applyAlignment="1" applyProtection="1">
      <alignment horizontal="center" wrapText="1"/>
      <protection/>
    </xf>
    <xf numFmtId="185" fontId="8" fillId="0" borderId="10" xfId="0" applyNumberFormat="1" applyFont="1" applyBorder="1" applyAlignment="1" applyProtection="1">
      <alignment horizontal="center" wrapText="1"/>
      <protection/>
    </xf>
    <xf numFmtId="185" fontId="8" fillId="0" borderId="14" xfId="0" applyNumberFormat="1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left" wrapText="1"/>
      <protection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180" fontId="8" fillId="0" borderId="13" xfId="0" applyNumberFormat="1" applyFont="1" applyBorder="1" applyAlignment="1" applyProtection="1">
      <alignment horizontal="center" wrapText="1"/>
      <protection locked="0"/>
    </xf>
    <xf numFmtId="180" fontId="8" fillId="0" borderId="10" xfId="0" applyNumberFormat="1" applyFont="1" applyBorder="1" applyAlignment="1" applyProtection="1">
      <alignment horizontal="center" wrapText="1"/>
      <protection locked="0"/>
    </xf>
    <xf numFmtId="180" fontId="8" fillId="0" borderId="14" xfId="0" applyNumberFormat="1" applyFont="1" applyBorder="1" applyAlignment="1" applyProtection="1">
      <alignment horizontal="center" wrapText="1"/>
      <protection locked="0"/>
    </xf>
    <xf numFmtId="180" fontId="8" fillId="0" borderId="13" xfId="0" applyNumberFormat="1" applyFont="1" applyBorder="1" applyAlignment="1" applyProtection="1">
      <alignment horizontal="center" wrapText="1"/>
      <protection locked="0"/>
    </xf>
    <xf numFmtId="180" fontId="8" fillId="0" borderId="10" xfId="0" applyNumberFormat="1" applyFont="1" applyBorder="1" applyAlignment="1" applyProtection="1">
      <alignment horizontal="center" wrapText="1"/>
      <protection locked="0"/>
    </xf>
    <xf numFmtId="180" fontId="8" fillId="0" borderId="14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u val="none"/>
        <color indexed="14"/>
      </font>
      <fill>
        <patternFill patternType="none">
          <bgColor indexed="65"/>
        </patternFill>
      </fill>
    </dxf>
    <dxf>
      <font>
        <u val="none"/>
        <color indexed="14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47625</xdr:rowOff>
    </xdr:from>
    <xdr:to>
      <xdr:col>16</xdr:col>
      <xdr:colOff>295275</xdr:colOff>
      <xdr:row>102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6875"/>
          <a:ext cx="10048875" cy="1497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elaev\&#1056;&#1072;&#1073;&#1086;&#1095;&#1080;&#1081;%20&#1089;&#1090;&#1086;&#1083;\&#1055;&#1056;&#1054;&#1058;&#1054;&#1050;&#1054;&#1051;\&#1051;&#1043;&#1048;%20&#1086;&#1073;&#1088;&#1072;&#1079;&#1094;&#1099;\1000%20&#1048;&#1079;&#1086;&#1083;&#1103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UR-Karasev-AS\&#1056;&#1072;&#1073;&#1086;&#1095;&#1080;&#1081;%20&#1089;&#1090;&#1086;&#1083;\&#1055;&#1056;&#1054;&#1058;&#1054;&#1050;&#1054;&#1051;\&#1055;&#1056;&#1048;&#1041;&#1054;&#105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1;&#1043;&#1048;\&#1055;&#1056;&#1054;&#1058;&#1054;&#1050;&#1054;&#1051;&#1067;%20&#1057;&#1047;%202\&#1054;&#1041;&#1056;&#1040;&#1047;&#1045;&#1062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анов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и"/>
      <sheetName val="11-0268"/>
    </sheetNames>
    <sheetDataSet>
      <sheetData sheetId="0">
        <row r="2">
          <cell r="A2" t="str">
            <v>Кабель ввода </v>
          </cell>
        </row>
        <row r="3">
          <cell r="A3" t="str">
            <v>Кабель до ШР</v>
          </cell>
        </row>
        <row r="4">
          <cell r="A4" t="str">
            <v>Кабель до щита освещения </v>
          </cell>
        </row>
        <row r="5">
          <cell r="A5" t="str">
            <v>Шит освещения гр.  </v>
          </cell>
        </row>
        <row r="7">
          <cell r="A7" t="str">
            <v>Кабель до КМ станка наждачного </v>
          </cell>
        </row>
        <row r="8">
          <cell r="A8" t="str">
            <v>Кабель до станка наждачного </v>
          </cell>
        </row>
        <row r="9">
          <cell r="A9" t="str">
            <v>Эл. двигатель станка наждачного </v>
          </cell>
        </row>
        <row r="10">
          <cell r="A10" t="str">
            <v>Кабель до КМ станка сверлильного </v>
          </cell>
        </row>
        <row r="11">
          <cell r="A11" t="str">
            <v>Кабель до станка сверлильного </v>
          </cell>
        </row>
        <row r="12">
          <cell r="A12" t="str">
            <v>Эл. двигатель станка сверлильного </v>
          </cell>
        </row>
        <row r="14">
          <cell r="A14" t="str">
            <v>Кабель вводной электротельфера</v>
          </cell>
        </row>
        <row r="15">
          <cell r="A15" t="str">
            <v>Кабель до эл. двигателя подъема электротельфера</v>
          </cell>
        </row>
        <row r="16">
          <cell r="A16" t="str">
            <v>Эл. двигатель подъема электротельфера</v>
          </cell>
        </row>
        <row r="17">
          <cell r="A17" t="str">
            <v>Кабель до эл. двигателя перемещения</v>
          </cell>
        </row>
        <row r="18">
          <cell r="A18" t="str">
            <v>Эл. двигатель перемещения электротельфера</v>
          </cell>
        </row>
        <row r="20">
          <cell r="A20" t="str">
            <v>Кабель вводной кран балки</v>
          </cell>
        </row>
        <row r="21">
          <cell r="A21" t="str">
            <v>Кабель до эл.дв. подъема кран-балки</v>
          </cell>
        </row>
        <row r="22">
          <cell r="A22" t="str">
            <v>Эл.дв. подъема кран-балки</v>
          </cell>
        </row>
        <row r="23">
          <cell r="A23" t="str">
            <v>Кабель до эл. двигатель перемещения тележки</v>
          </cell>
        </row>
        <row r="24">
          <cell r="A24" t="str">
            <v>Эл.двигатель перемещения тележки</v>
          </cell>
        </row>
        <row r="25">
          <cell r="A25" t="str">
            <v>Кабель до эл. двигатель перемещения балки</v>
          </cell>
        </row>
        <row r="26">
          <cell r="A26" t="str">
            <v>Эл.двигатель перемещения балки</v>
          </cell>
        </row>
        <row r="27">
          <cell r="A27" t="str">
            <v>Схема управления</v>
          </cell>
        </row>
        <row r="29">
          <cell r="A29" t="str">
            <v>Кабель до ЩУ электрокотла.</v>
          </cell>
        </row>
        <row r="30">
          <cell r="A30" t="str">
            <v>Кабель до электрокотла.</v>
          </cell>
        </row>
        <row r="31">
          <cell r="A31" t="str">
            <v>Электрокотел</v>
          </cell>
        </row>
        <row r="33">
          <cell r="A33" t="str">
            <v>Электронагреватель</v>
          </cell>
        </row>
        <row r="35">
          <cell r="A35" t="str">
            <v>Дрель</v>
          </cell>
        </row>
        <row r="36">
          <cell r="A36" t="str">
            <v>Перфоратор</v>
          </cell>
        </row>
        <row r="37">
          <cell r="A37" t="str">
            <v>Удлинитель</v>
          </cell>
        </row>
        <row r="38">
          <cell r="A38" t="str">
            <v>Светильник переносной</v>
          </cell>
        </row>
        <row r="39">
          <cell r="A39" t="str">
            <v>Электрорубанок</v>
          </cell>
        </row>
        <row r="41">
          <cell r="A41" t="str">
            <v>Трансформатор понижающий ВН-(НН+К)</v>
          </cell>
        </row>
        <row r="42">
          <cell r="A42" t="str">
            <v>Трансформатор понижающий НН-(ВН+К)</v>
          </cell>
        </row>
        <row r="44">
          <cell r="A44" t="str">
            <v>Трансформатор сварочный ВН-(НН+К)</v>
          </cell>
        </row>
        <row r="45">
          <cell r="A45" t="str">
            <v>Трансформатор сварочный НН-(ВН+К)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все прибор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и"/>
      <sheetName val="норма"/>
      <sheetName val="механика"/>
      <sheetName val="у10"/>
      <sheetName val="у04"/>
      <sheetName val="электричка всё"/>
      <sheetName val="электричка перч"/>
    </sheetNames>
    <sheetDataSet>
      <sheetData sheetId="0">
        <row r="3">
          <cell r="A3" t="str">
            <v>ПО "Уренские Электрические сети"</v>
          </cell>
        </row>
        <row r="4">
          <cell r="A4" t="str">
            <v>ООО"СЕНАЛ"</v>
          </cell>
        </row>
        <row r="5">
          <cell r="A5" t="str">
            <v>ОАО "ПО Оргхим"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K9"/>
    </sheetView>
  </sheetViews>
  <sheetFormatPr defaultColWidth="9.140625" defaultRowHeight="12.75"/>
  <sheetData>
    <row r="1" spans="1:7" ht="12.75">
      <c r="A1" s="2"/>
      <c r="B1" s="2"/>
      <c r="C1" s="2"/>
      <c r="D1" s="2"/>
      <c r="E1" s="2"/>
      <c r="F1" s="2"/>
      <c r="G1" s="2"/>
    </row>
    <row r="9" spans="3:4" ht="12.75">
      <c r="C9" s="22"/>
      <c r="D9" s="23"/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1009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249"/>
  <sheetViews>
    <sheetView showGridLines="0" tabSelected="1" zoomScale="130" zoomScaleNormal="130" zoomScaleSheetLayoutView="55" zoomScalePageLayoutView="0" workbookViewId="0" topLeftCell="A1">
      <selection activeCell="AG238" sqref="AG238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8" width="8.7109375" style="0" customWidth="1"/>
  </cols>
  <sheetData>
    <row r="1" spans="1:54" s="1" customFormat="1" ht="12.75" customHeight="1">
      <c r="A1" s="210" t="s">
        <v>470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33"/>
      <c r="AB1" s="33"/>
      <c r="AC1" s="33"/>
      <c r="AD1" s="34"/>
      <c r="AE1" s="34"/>
      <c r="AF1" s="34" t="s">
        <v>227</v>
      </c>
      <c r="AG1" s="26"/>
      <c r="AH1" s="26"/>
      <c r="AI1" s="26"/>
      <c r="AJ1" s="26"/>
      <c r="AK1" s="26"/>
      <c r="AL1" s="26"/>
      <c r="AM1" s="13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54" s="1" customFormat="1" ht="12.75" customHeight="1">
      <c r="A2" s="210" t="s">
        <v>471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33"/>
      <c r="AB2" s="33"/>
      <c r="AC2" s="33"/>
      <c r="AD2" s="34"/>
      <c r="AE2" s="34"/>
      <c r="AF2" s="34" t="s">
        <v>228</v>
      </c>
      <c r="AG2" s="26"/>
      <c r="AH2" s="26"/>
      <c r="AI2" s="26"/>
      <c r="AJ2" s="12"/>
      <c r="AK2" s="12"/>
      <c r="AL2" s="12"/>
      <c r="AM2" s="13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s="1" customFormat="1" ht="12.75" customHeight="1">
      <c r="A3" s="210" t="s">
        <v>226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33"/>
      <c r="AB3" s="33"/>
      <c r="AC3" s="33"/>
      <c r="AD3" s="34"/>
      <c r="AE3" s="34"/>
      <c r="AF3" s="34" t="s">
        <v>229</v>
      </c>
      <c r="AG3" s="26"/>
      <c r="AH3" s="26"/>
      <c r="AI3" s="26"/>
      <c r="AJ3" s="12"/>
      <c r="AK3" s="12"/>
      <c r="AL3" s="12"/>
      <c r="AM3" s="27"/>
      <c r="AN3" s="159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</row>
    <row r="4" spans="1:70" s="1" customFormat="1" ht="12.75" customHeight="1">
      <c r="A4" s="210" t="s">
        <v>472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35"/>
      <c r="AB4" s="35"/>
      <c r="AC4" s="33"/>
      <c r="AD4" s="34"/>
      <c r="AE4" s="34"/>
      <c r="AF4" s="34" t="s">
        <v>230</v>
      </c>
      <c r="AG4" s="26"/>
      <c r="AH4" s="26"/>
      <c r="AI4" s="26"/>
      <c r="AJ4" s="12"/>
      <c r="AK4" s="12"/>
      <c r="AL4" s="12"/>
      <c r="AM4" s="28"/>
      <c r="AN4" s="161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54" s="1" customFormat="1" ht="12.75" customHeight="1">
      <c r="A5" s="210" t="s">
        <v>473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35"/>
      <c r="AB5" s="35"/>
      <c r="AC5" s="33"/>
      <c r="AD5" s="36"/>
      <c r="AE5" s="34"/>
      <c r="AF5" s="34" t="s">
        <v>231</v>
      </c>
      <c r="AG5" s="29"/>
      <c r="AH5" s="29"/>
      <c r="AI5" s="29"/>
      <c r="AJ5" s="12"/>
      <c r="AK5" s="12"/>
      <c r="AL5" s="12"/>
      <c r="AM5" s="13"/>
      <c r="AN5" s="163" t="s">
        <v>219</v>
      </c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</row>
    <row r="6" spans="1:54" ht="12.75" customHeight="1">
      <c r="A6" s="210" t="s">
        <v>474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33"/>
      <c r="AB6" s="33"/>
      <c r="AC6" s="33"/>
      <c r="AD6" s="36"/>
      <c r="AE6" s="34"/>
      <c r="AF6" s="34" t="s">
        <v>232</v>
      </c>
      <c r="AG6" s="29"/>
      <c r="AH6" s="29"/>
      <c r="AI6" s="29"/>
      <c r="AJ6" s="12"/>
      <c r="AK6" s="12"/>
      <c r="AL6" s="12"/>
      <c r="AM6" s="13"/>
      <c r="AN6" s="49" t="s">
        <v>404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</row>
    <row r="7" spans="1:26" ht="12.7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</row>
    <row r="8" spans="1:54" ht="1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56" t="s">
        <v>0</v>
      </c>
      <c r="S8" s="156"/>
      <c r="T8" s="156"/>
      <c r="U8" s="156"/>
      <c r="V8" s="156"/>
      <c r="W8" s="156"/>
      <c r="X8" s="156"/>
      <c r="Y8" s="156"/>
      <c r="Z8" s="156"/>
      <c r="AA8" s="156"/>
      <c r="AB8" s="164"/>
      <c r="AC8" s="164"/>
      <c r="AD8" s="164"/>
      <c r="AE8" s="164"/>
      <c r="AF8" s="164"/>
      <c r="AG8" s="164"/>
      <c r="AH8" s="164"/>
      <c r="AI8" s="38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ht="12.75" customHeight="1">
      <c r="A9" s="165" t="s">
        <v>221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</row>
    <row r="10" spans="1:55" ht="7.5" customHeight="1">
      <c r="A10" s="42"/>
      <c r="B10" s="4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ht="12.75">
      <c r="A11" s="10" t="s">
        <v>110</v>
      </c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2"/>
    </row>
    <row r="12" spans="1:55" ht="18.75" customHeight="1">
      <c r="A12" s="56" t="s">
        <v>1</v>
      </c>
      <c r="B12" s="57"/>
      <c r="C12" s="170" t="s">
        <v>25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70" t="s">
        <v>26</v>
      </c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2"/>
      <c r="AI12" s="174" t="s">
        <v>328</v>
      </c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2"/>
      <c r="AY12" s="139" t="s">
        <v>3</v>
      </c>
      <c r="AZ12" s="140"/>
      <c r="BA12" s="140"/>
      <c r="BB12" s="141"/>
      <c r="BC12" s="12"/>
    </row>
    <row r="13" spans="1:55" ht="12.75" customHeight="1">
      <c r="A13" s="53">
        <v>1</v>
      </c>
      <c r="B13" s="55"/>
      <c r="C13" s="88" t="s">
        <v>101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  <c r="S13" s="88" t="s">
        <v>105</v>
      </c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  <c r="AI13" s="88" t="s">
        <v>105</v>
      </c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0"/>
      <c r="AY13" s="121" t="str">
        <f aca="true" t="shared" si="0" ref="AY13:AY18">IF(AQ13&gt;AU13,"Не годен","В норме")</f>
        <v>В норме</v>
      </c>
      <c r="AZ13" s="122"/>
      <c r="BA13" s="122"/>
      <c r="BB13" s="123"/>
      <c r="BC13" s="12"/>
    </row>
    <row r="14" spans="1:55" ht="12.75" customHeight="1">
      <c r="A14" s="53">
        <v>2</v>
      </c>
      <c r="B14" s="55"/>
      <c r="C14" s="88" t="s">
        <v>99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88" t="s">
        <v>105</v>
      </c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0"/>
      <c r="AI14" s="88" t="s">
        <v>105</v>
      </c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90"/>
      <c r="AY14" s="121" t="str">
        <f t="shared" si="0"/>
        <v>В норме</v>
      </c>
      <c r="AZ14" s="122"/>
      <c r="BA14" s="122"/>
      <c r="BB14" s="123"/>
      <c r="BC14" s="12"/>
    </row>
    <row r="15" spans="1:55" ht="12.75" customHeight="1">
      <c r="A15" s="53">
        <v>3</v>
      </c>
      <c r="B15" s="55"/>
      <c r="C15" s="88" t="s">
        <v>79</v>
      </c>
      <c r="D15" s="89" t="s">
        <v>79</v>
      </c>
      <c r="E15" s="89" t="s">
        <v>79</v>
      </c>
      <c r="F15" s="89" t="s">
        <v>79</v>
      </c>
      <c r="G15" s="89" t="s">
        <v>79</v>
      </c>
      <c r="H15" s="89" t="s">
        <v>79</v>
      </c>
      <c r="I15" s="89" t="s">
        <v>79</v>
      </c>
      <c r="J15" s="89" t="s">
        <v>79</v>
      </c>
      <c r="K15" s="89" t="s">
        <v>79</v>
      </c>
      <c r="L15" s="89" t="s">
        <v>79</v>
      </c>
      <c r="M15" s="89" t="s">
        <v>79</v>
      </c>
      <c r="N15" s="89" t="s">
        <v>79</v>
      </c>
      <c r="O15" s="89" t="s">
        <v>79</v>
      </c>
      <c r="P15" s="89" t="s">
        <v>79</v>
      </c>
      <c r="Q15" s="89" t="s">
        <v>79</v>
      </c>
      <c r="R15" s="90" t="s">
        <v>79</v>
      </c>
      <c r="S15" s="88" t="s">
        <v>105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  <c r="AI15" s="88" t="s">
        <v>105</v>
      </c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90"/>
      <c r="AY15" s="121" t="str">
        <f t="shared" si="0"/>
        <v>В норме</v>
      </c>
      <c r="AZ15" s="122"/>
      <c r="BA15" s="122"/>
      <c r="BB15" s="123"/>
      <c r="BC15" s="12"/>
    </row>
    <row r="16" spans="1:55" ht="12.75" customHeight="1">
      <c r="A16" s="53">
        <v>4</v>
      </c>
      <c r="B16" s="55"/>
      <c r="C16" s="88" t="s">
        <v>80</v>
      </c>
      <c r="D16" s="89" t="s">
        <v>80</v>
      </c>
      <c r="E16" s="89" t="s">
        <v>80</v>
      </c>
      <c r="F16" s="89" t="s">
        <v>80</v>
      </c>
      <c r="G16" s="89" t="s">
        <v>80</v>
      </c>
      <c r="H16" s="89" t="s">
        <v>80</v>
      </c>
      <c r="I16" s="89" t="s">
        <v>80</v>
      </c>
      <c r="J16" s="89" t="s">
        <v>80</v>
      </c>
      <c r="K16" s="89" t="s">
        <v>80</v>
      </c>
      <c r="L16" s="89" t="s">
        <v>80</v>
      </c>
      <c r="M16" s="89" t="s">
        <v>80</v>
      </c>
      <c r="N16" s="89" t="s">
        <v>80</v>
      </c>
      <c r="O16" s="89" t="s">
        <v>80</v>
      </c>
      <c r="P16" s="89" t="s">
        <v>80</v>
      </c>
      <c r="Q16" s="89" t="s">
        <v>80</v>
      </c>
      <c r="R16" s="90" t="s">
        <v>80</v>
      </c>
      <c r="S16" s="88" t="s">
        <v>105</v>
      </c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90"/>
      <c r="AI16" s="88" t="s">
        <v>105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90"/>
      <c r="AY16" s="121" t="str">
        <f t="shared" si="0"/>
        <v>В норме</v>
      </c>
      <c r="AZ16" s="122"/>
      <c r="BA16" s="122"/>
      <c r="BB16" s="123"/>
      <c r="BC16" s="12"/>
    </row>
    <row r="17" spans="1:55" ht="12.75" customHeight="1">
      <c r="A17" s="53">
        <v>5</v>
      </c>
      <c r="B17" s="55"/>
      <c r="C17" s="153" t="s">
        <v>350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88" t="s">
        <v>383</v>
      </c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90"/>
      <c r="AI17" s="88" t="s">
        <v>383</v>
      </c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90"/>
      <c r="AY17" s="121" t="str">
        <f t="shared" si="0"/>
        <v>В норме</v>
      </c>
      <c r="AZ17" s="122"/>
      <c r="BA17" s="122"/>
      <c r="BB17" s="123"/>
      <c r="BC17" s="12"/>
    </row>
    <row r="18" spans="1:55" ht="12.75" customHeight="1">
      <c r="A18" s="53">
        <v>6</v>
      </c>
      <c r="B18" s="55"/>
      <c r="C18" s="153" t="s">
        <v>352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  <c r="S18" s="153" t="s">
        <v>351</v>
      </c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90"/>
      <c r="AI18" s="153" t="s">
        <v>351</v>
      </c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90"/>
      <c r="AY18" s="121" t="str">
        <f t="shared" si="0"/>
        <v>В норме</v>
      </c>
      <c r="AZ18" s="122"/>
      <c r="BA18" s="122"/>
      <c r="BB18" s="123"/>
      <c r="BC18" s="12"/>
    </row>
    <row r="19" spans="1:55" ht="12.75" customHeight="1">
      <c r="A19" s="53">
        <v>7</v>
      </c>
      <c r="B19" s="55"/>
      <c r="C19" s="153" t="s">
        <v>354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S19" s="153" t="s">
        <v>447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  <c r="AI19" s="153" t="s">
        <v>447</v>
      </c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8"/>
      <c r="AY19" s="121" t="str">
        <f aca="true" t="shared" si="1" ref="AY19:AY39">IF(AQ19&gt;AU19,"Не годен","В норме")</f>
        <v>В норме</v>
      </c>
      <c r="AZ19" s="122"/>
      <c r="BA19" s="122"/>
      <c r="BB19" s="123"/>
      <c r="BC19" s="12"/>
    </row>
    <row r="20" spans="1:55" ht="12.75" customHeight="1">
      <c r="A20" s="53">
        <v>8</v>
      </c>
      <c r="B20" s="55"/>
      <c r="C20" s="88" t="s">
        <v>102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/>
      <c r="S20" s="88" t="s">
        <v>106</v>
      </c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0"/>
      <c r="AI20" s="88" t="s">
        <v>106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90"/>
      <c r="AY20" s="121" t="str">
        <f t="shared" si="1"/>
        <v>В норме</v>
      </c>
      <c r="AZ20" s="122"/>
      <c r="BA20" s="122"/>
      <c r="BB20" s="123"/>
      <c r="BC20" s="12"/>
    </row>
    <row r="21" spans="1:55" ht="12.75" customHeight="1">
      <c r="A21" s="53">
        <v>9</v>
      </c>
      <c r="B21" s="55"/>
      <c r="C21" s="88" t="s">
        <v>107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88" t="s">
        <v>106</v>
      </c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  <c r="AI21" s="88" t="s">
        <v>106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90"/>
      <c r="AY21" s="121" t="str">
        <f t="shared" si="1"/>
        <v>В норме</v>
      </c>
      <c r="AZ21" s="122"/>
      <c r="BA21" s="122"/>
      <c r="BB21" s="123"/>
      <c r="BC21" s="12"/>
    </row>
    <row r="22" spans="1:55" ht="12.75" customHeight="1">
      <c r="A22" s="53">
        <v>10</v>
      </c>
      <c r="B22" s="55"/>
      <c r="C22" s="153" t="s">
        <v>355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90"/>
      <c r="S22" s="153" t="s">
        <v>372</v>
      </c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153" t="s">
        <v>372</v>
      </c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121" t="str">
        <f t="shared" si="1"/>
        <v>В норме</v>
      </c>
      <c r="AZ22" s="122"/>
      <c r="BA22" s="122"/>
      <c r="BB22" s="123"/>
      <c r="BC22" s="12"/>
    </row>
    <row r="23" spans="1:55" ht="12.75" customHeight="1">
      <c r="A23" s="53">
        <v>11</v>
      </c>
      <c r="B23" s="55"/>
      <c r="C23" s="153" t="s">
        <v>356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/>
      <c r="S23" s="153" t="s">
        <v>399</v>
      </c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90"/>
      <c r="AI23" s="153" t="s">
        <v>399</v>
      </c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90"/>
      <c r="AY23" s="121" t="str">
        <f t="shared" si="1"/>
        <v>В норме</v>
      </c>
      <c r="AZ23" s="122"/>
      <c r="BA23" s="122"/>
      <c r="BB23" s="123"/>
      <c r="BC23" s="12"/>
    </row>
    <row r="24" spans="1:55" ht="12.75" customHeight="1">
      <c r="A24" s="53">
        <v>12</v>
      </c>
      <c r="B24" s="55"/>
      <c r="C24" s="153" t="s">
        <v>357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/>
      <c r="S24" s="153" t="s">
        <v>397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153" t="s">
        <v>397</v>
      </c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90"/>
      <c r="AY24" s="121" t="str">
        <f t="shared" si="1"/>
        <v>В норме</v>
      </c>
      <c r="AZ24" s="122"/>
      <c r="BA24" s="122"/>
      <c r="BB24" s="123"/>
      <c r="BC24" s="12"/>
    </row>
    <row r="25" spans="1:55" ht="12.75" customHeight="1">
      <c r="A25" s="53">
        <v>13</v>
      </c>
      <c r="B25" s="55"/>
      <c r="C25" s="153" t="s">
        <v>358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/>
      <c r="S25" s="153" t="s">
        <v>398</v>
      </c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  <c r="AI25" s="153" t="s">
        <v>398</v>
      </c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90"/>
      <c r="AY25" s="121" t="str">
        <f t="shared" si="1"/>
        <v>В норме</v>
      </c>
      <c r="AZ25" s="122"/>
      <c r="BA25" s="122"/>
      <c r="BB25" s="123"/>
      <c r="BC25" s="12"/>
    </row>
    <row r="26" spans="1:55" ht="12.75" customHeight="1">
      <c r="A26" s="53">
        <v>14</v>
      </c>
      <c r="B26" s="55"/>
      <c r="C26" s="153" t="s">
        <v>359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90"/>
      <c r="S26" s="153" t="s">
        <v>373</v>
      </c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90"/>
      <c r="AI26" s="153" t="s">
        <v>373</v>
      </c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90"/>
      <c r="AY26" s="121" t="str">
        <f t="shared" si="1"/>
        <v>В норме</v>
      </c>
      <c r="AZ26" s="122"/>
      <c r="BA26" s="122"/>
      <c r="BB26" s="123"/>
      <c r="BC26" s="12"/>
    </row>
    <row r="27" spans="1:55" ht="12.75" customHeight="1">
      <c r="A27" s="53">
        <v>15</v>
      </c>
      <c r="B27" s="55"/>
      <c r="C27" s="153" t="s">
        <v>360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90"/>
      <c r="S27" s="153" t="s">
        <v>374</v>
      </c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0"/>
      <c r="AI27" s="153" t="s">
        <v>374</v>
      </c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90"/>
      <c r="AY27" s="121" t="str">
        <f t="shared" si="1"/>
        <v>В норме</v>
      </c>
      <c r="AZ27" s="122"/>
      <c r="BA27" s="122"/>
      <c r="BB27" s="123"/>
      <c r="BC27" s="12"/>
    </row>
    <row r="28" spans="1:55" ht="12.75" customHeight="1">
      <c r="A28" s="53">
        <v>16</v>
      </c>
      <c r="B28" s="55"/>
      <c r="C28" s="153" t="s">
        <v>361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/>
      <c r="S28" s="153" t="s">
        <v>375</v>
      </c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0"/>
      <c r="AI28" s="153" t="s">
        <v>375</v>
      </c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90"/>
      <c r="AY28" s="121" t="str">
        <f t="shared" si="1"/>
        <v>В норме</v>
      </c>
      <c r="AZ28" s="122"/>
      <c r="BA28" s="122"/>
      <c r="BB28" s="123"/>
      <c r="BC28" s="12"/>
    </row>
    <row r="29" spans="1:55" ht="12.75" customHeight="1">
      <c r="A29" s="53">
        <v>17</v>
      </c>
      <c r="B29" s="55"/>
      <c r="C29" s="153" t="s">
        <v>362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90"/>
      <c r="S29" s="153" t="s">
        <v>98</v>
      </c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90"/>
      <c r="AI29" s="153" t="s">
        <v>98</v>
      </c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90"/>
      <c r="AY29" s="121" t="str">
        <f t="shared" si="1"/>
        <v>В норме</v>
      </c>
      <c r="AZ29" s="122"/>
      <c r="BA29" s="122"/>
      <c r="BB29" s="123"/>
      <c r="BC29" s="12"/>
    </row>
    <row r="30" spans="1:55" ht="12.75" customHeight="1">
      <c r="A30" s="53">
        <v>18</v>
      </c>
      <c r="B30" s="55"/>
      <c r="C30" s="153" t="s">
        <v>363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/>
      <c r="S30" s="153" t="s">
        <v>405</v>
      </c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0"/>
      <c r="AI30" s="153" t="s">
        <v>405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90"/>
      <c r="AY30" s="121" t="str">
        <f t="shared" si="1"/>
        <v>В норме</v>
      </c>
      <c r="AZ30" s="122"/>
      <c r="BA30" s="122"/>
      <c r="BB30" s="123"/>
      <c r="BC30" s="12"/>
    </row>
    <row r="31" spans="1:55" ht="12.75" customHeight="1">
      <c r="A31" s="53">
        <v>19</v>
      </c>
      <c r="B31" s="55"/>
      <c r="C31" s="153" t="s">
        <v>100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90"/>
      <c r="S31" s="153" t="s">
        <v>394</v>
      </c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90"/>
      <c r="AI31" s="153" t="s">
        <v>394</v>
      </c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90"/>
      <c r="AY31" s="121" t="str">
        <f t="shared" si="1"/>
        <v>В норме</v>
      </c>
      <c r="AZ31" s="122"/>
      <c r="BA31" s="122"/>
      <c r="BB31" s="123"/>
      <c r="BC31" s="12"/>
    </row>
    <row r="32" spans="1:55" ht="12.75" customHeight="1">
      <c r="A32" s="53">
        <v>20</v>
      </c>
      <c r="B32" s="55"/>
      <c r="C32" s="153" t="s">
        <v>364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90"/>
      <c r="S32" s="153" t="s">
        <v>376</v>
      </c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0"/>
      <c r="AI32" s="153" t="s">
        <v>376</v>
      </c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90"/>
      <c r="AY32" s="121" t="str">
        <f t="shared" si="1"/>
        <v>В норме</v>
      </c>
      <c r="AZ32" s="122"/>
      <c r="BA32" s="122"/>
      <c r="BB32" s="123"/>
      <c r="BC32" s="12"/>
    </row>
    <row r="33" spans="1:55" ht="12.75" customHeight="1">
      <c r="A33" s="53">
        <v>21</v>
      </c>
      <c r="B33" s="55"/>
      <c r="C33" s="153" t="s">
        <v>365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90"/>
      <c r="S33" s="153" t="s">
        <v>377</v>
      </c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90"/>
      <c r="AI33" s="153" t="s">
        <v>377</v>
      </c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90"/>
      <c r="AY33" s="121" t="str">
        <f t="shared" si="1"/>
        <v>В норме</v>
      </c>
      <c r="AZ33" s="122"/>
      <c r="BA33" s="122"/>
      <c r="BB33" s="123"/>
      <c r="BC33" s="12"/>
    </row>
    <row r="34" spans="1:55" ht="12.75" customHeight="1">
      <c r="A34" s="53">
        <v>22</v>
      </c>
      <c r="B34" s="55"/>
      <c r="C34" s="153" t="s">
        <v>366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  <c r="S34" s="153" t="s">
        <v>393</v>
      </c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90"/>
      <c r="AI34" s="153" t="s">
        <v>393</v>
      </c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90"/>
      <c r="AY34" s="121" t="str">
        <f t="shared" si="1"/>
        <v>В норме</v>
      </c>
      <c r="AZ34" s="122"/>
      <c r="BA34" s="122"/>
      <c r="BB34" s="123"/>
      <c r="BC34" s="12"/>
    </row>
    <row r="35" spans="1:55" ht="12.75" customHeight="1">
      <c r="A35" s="53">
        <v>23</v>
      </c>
      <c r="B35" s="55"/>
      <c r="C35" s="153" t="s">
        <v>367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90"/>
      <c r="S35" s="153" t="s">
        <v>378</v>
      </c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153" t="s">
        <v>378</v>
      </c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90"/>
      <c r="AY35" s="121" t="str">
        <f t="shared" si="1"/>
        <v>В норме</v>
      </c>
      <c r="AZ35" s="122"/>
      <c r="BA35" s="122"/>
      <c r="BB35" s="123"/>
      <c r="BC35" s="12"/>
    </row>
    <row r="36" spans="1:55" ht="12.75" customHeight="1">
      <c r="A36" s="53">
        <v>24</v>
      </c>
      <c r="B36" s="55"/>
      <c r="C36" s="153" t="s">
        <v>368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  <c r="S36" s="153" t="s">
        <v>379</v>
      </c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153" t="s">
        <v>379</v>
      </c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90"/>
      <c r="AY36" s="121" t="str">
        <f t="shared" si="1"/>
        <v>В норме</v>
      </c>
      <c r="AZ36" s="122"/>
      <c r="BA36" s="122"/>
      <c r="BB36" s="123"/>
      <c r="BC36" s="12"/>
    </row>
    <row r="37" spans="1:55" ht="12.75" customHeight="1">
      <c r="A37" s="53">
        <v>25</v>
      </c>
      <c r="B37" s="55"/>
      <c r="C37" s="153" t="s">
        <v>369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  <c r="S37" s="153" t="s">
        <v>380</v>
      </c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  <c r="AI37" s="153" t="s">
        <v>380</v>
      </c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90"/>
      <c r="AY37" s="121" t="str">
        <f t="shared" si="1"/>
        <v>В норме</v>
      </c>
      <c r="AZ37" s="122"/>
      <c r="BA37" s="122"/>
      <c r="BB37" s="123"/>
      <c r="BC37" s="12"/>
    </row>
    <row r="38" spans="1:55" ht="12.75" customHeight="1">
      <c r="A38" s="53">
        <v>26</v>
      </c>
      <c r="B38" s="55"/>
      <c r="C38" s="153" t="s">
        <v>353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  <c r="S38" s="153" t="s">
        <v>381</v>
      </c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0"/>
      <c r="AI38" s="153" t="s">
        <v>381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90"/>
      <c r="AY38" s="121" t="str">
        <f t="shared" si="1"/>
        <v>В норме</v>
      </c>
      <c r="AZ38" s="122"/>
      <c r="BA38" s="122"/>
      <c r="BB38" s="123"/>
      <c r="BC38" s="12"/>
    </row>
    <row r="39" spans="1:55" ht="12.75" customHeight="1">
      <c r="A39" s="53">
        <v>27</v>
      </c>
      <c r="B39" s="55"/>
      <c r="C39" s="88" t="s">
        <v>103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  <c r="S39" s="88" t="s">
        <v>392</v>
      </c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90"/>
      <c r="AI39" s="88" t="s">
        <v>392</v>
      </c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90"/>
      <c r="AY39" s="121" t="str">
        <f t="shared" si="1"/>
        <v>В норме</v>
      </c>
      <c r="AZ39" s="122"/>
      <c r="BA39" s="122"/>
      <c r="BB39" s="123"/>
      <c r="BC39" s="12"/>
    </row>
    <row r="40" spans="1:55" ht="12.75" customHeight="1">
      <c r="A40" s="53">
        <v>28</v>
      </c>
      <c r="B40" s="55"/>
      <c r="C40" s="153" t="s">
        <v>370</v>
      </c>
      <c r="D40" s="89" t="s">
        <v>75</v>
      </c>
      <c r="E40" s="89" t="s">
        <v>75</v>
      </c>
      <c r="F40" s="89" t="s">
        <v>75</v>
      </c>
      <c r="G40" s="89" t="s">
        <v>75</v>
      </c>
      <c r="H40" s="89" t="s">
        <v>75</v>
      </c>
      <c r="I40" s="89" t="s">
        <v>75</v>
      </c>
      <c r="J40" s="89" t="s">
        <v>75</v>
      </c>
      <c r="K40" s="89" t="s">
        <v>75</v>
      </c>
      <c r="L40" s="89" t="s">
        <v>75</v>
      </c>
      <c r="M40" s="89" t="s">
        <v>75</v>
      </c>
      <c r="N40" s="89" t="s">
        <v>75</v>
      </c>
      <c r="O40" s="89" t="s">
        <v>75</v>
      </c>
      <c r="P40" s="89" t="s">
        <v>75</v>
      </c>
      <c r="Q40" s="89" t="s">
        <v>75</v>
      </c>
      <c r="R40" s="90" t="s">
        <v>75</v>
      </c>
      <c r="S40" s="88" t="s">
        <v>448</v>
      </c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0"/>
      <c r="AI40" s="88" t="s">
        <v>448</v>
      </c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90"/>
      <c r="AY40" s="121" t="str">
        <f>IF(AQ40&gt;AU40,"Не годен","В норме")</f>
        <v>В норме</v>
      </c>
      <c r="AZ40" s="122"/>
      <c r="BA40" s="122"/>
      <c r="BB40" s="123"/>
      <c r="BC40" s="12"/>
    </row>
    <row r="41" spans="1:55" ht="12.75" customHeight="1">
      <c r="A41" s="53">
        <v>29</v>
      </c>
      <c r="B41" s="55"/>
      <c r="C41" s="88" t="s">
        <v>95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S41" s="88" t="s">
        <v>104</v>
      </c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/>
      <c r="AI41" s="88" t="s">
        <v>104</v>
      </c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90"/>
      <c r="AY41" s="121" t="str">
        <f aca="true" t="shared" si="2" ref="AY41:AY47">IF(AQ41&gt;AU41,"Не годен","В норме")</f>
        <v>В норме</v>
      </c>
      <c r="AZ41" s="122"/>
      <c r="BA41" s="122"/>
      <c r="BB41" s="123"/>
      <c r="BC41" s="12"/>
    </row>
    <row r="42" spans="1:55" ht="12.75" customHeight="1">
      <c r="A42" s="53">
        <v>30</v>
      </c>
      <c r="B42" s="55"/>
      <c r="C42" s="88" t="s">
        <v>96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S42" s="88" t="s">
        <v>104</v>
      </c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88" t="s">
        <v>104</v>
      </c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121" t="str">
        <f t="shared" si="2"/>
        <v>В норме</v>
      </c>
      <c r="AZ42" s="122"/>
      <c r="BA42" s="122"/>
      <c r="BB42" s="123"/>
      <c r="BC42" s="12"/>
    </row>
    <row r="43" spans="1:55" ht="12.75" customHeight="1">
      <c r="A43" s="53">
        <v>31</v>
      </c>
      <c r="B43" s="55"/>
      <c r="C43" s="153" t="s">
        <v>371</v>
      </c>
      <c r="D43" s="89" t="s">
        <v>76</v>
      </c>
      <c r="E43" s="89" t="s">
        <v>76</v>
      </c>
      <c r="F43" s="89" t="s">
        <v>76</v>
      </c>
      <c r="G43" s="89" t="s">
        <v>76</v>
      </c>
      <c r="H43" s="89" t="s">
        <v>76</v>
      </c>
      <c r="I43" s="89" t="s">
        <v>76</v>
      </c>
      <c r="J43" s="89" t="s">
        <v>76</v>
      </c>
      <c r="K43" s="89" t="s">
        <v>76</v>
      </c>
      <c r="L43" s="89" t="s">
        <v>76</v>
      </c>
      <c r="M43" s="89" t="s">
        <v>76</v>
      </c>
      <c r="N43" s="89" t="s">
        <v>76</v>
      </c>
      <c r="O43" s="89" t="s">
        <v>76</v>
      </c>
      <c r="P43" s="89" t="s">
        <v>76</v>
      </c>
      <c r="Q43" s="89" t="s">
        <v>76</v>
      </c>
      <c r="R43" s="90" t="s">
        <v>76</v>
      </c>
      <c r="S43" s="88" t="s">
        <v>382</v>
      </c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90"/>
      <c r="AI43" s="88" t="s">
        <v>382</v>
      </c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90"/>
      <c r="AY43" s="121" t="str">
        <f>IF(AQ43&gt;AU43,"Не годен","В норме")</f>
        <v>В норме</v>
      </c>
      <c r="AZ43" s="122"/>
      <c r="BA43" s="122"/>
      <c r="BB43" s="123"/>
      <c r="BC43" s="12"/>
    </row>
    <row r="44" spans="1:55" ht="12.75" customHeight="1">
      <c r="A44" s="53">
        <v>32</v>
      </c>
      <c r="B44" s="55"/>
      <c r="C44" s="88" t="s">
        <v>76</v>
      </c>
      <c r="D44" s="89" t="s">
        <v>76</v>
      </c>
      <c r="E44" s="89" t="s">
        <v>76</v>
      </c>
      <c r="F44" s="89" t="s">
        <v>76</v>
      </c>
      <c r="G44" s="89" t="s">
        <v>76</v>
      </c>
      <c r="H44" s="89" t="s">
        <v>76</v>
      </c>
      <c r="I44" s="89" t="s">
        <v>76</v>
      </c>
      <c r="J44" s="89" t="s">
        <v>76</v>
      </c>
      <c r="K44" s="89" t="s">
        <v>76</v>
      </c>
      <c r="L44" s="89" t="s">
        <v>76</v>
      </c>
      <c r="M44" s="89" t="s">
        <v>76</v>
      </c>
      <c r="N44" s="89" t="s">
        <v>76</v>
      </c>
      <c r="O44" s="89" t="s">
        <v>76</v>
      </c>
      <c r="P44" s="89" t="s">
        <v>76</v>
      </c>
      <c r="Q44" s="89" t="s">
        <v>76</v>
      </c>
      <c r="R44" s="90" t="s">
        <v>76</v>
      </c>
      <c r="S44" s="88" t="s">
        <v>440</v>
      </c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0"/>
      <c r="AI44" s="153" t="s">
        <v>469</v>
      </c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121" t="str">
        <f t="shared" si="2"/>
        <v>В норме</v>
      </c>
      <c r="AZ44" s="122"/>
      <c r="BA44" s="122"/>
      <c r="BB44" s="123"/>
      <c r="BC44" s="12"/>
    </row>
    <row r="45" spans="1:55" ht="12.75" customHeight="1">
      <c r="A45" s="53">
        <v>33</v>
      </c>
      <c r="B45" s="55"/>
      <c r="C45" s="88" t="s">
        <v>97</v>
      </c>
      <c r="D45" s="89" t="s">
        <v>78</v>
      </c>
      <c r="E45" s="89" t="s">
        <v>78</v>
      </c>
      <c r="F45" s="89" t="s">
        <v>78</v>
      </c>
      <c r="G45" s="89" t="s">
        <v>78</v>
      </c>
      <c r="H45" s="89" t="s">
        <v>78</v>
      </c>
      <c r="I45" s="89" t="s">
        <v>78</v>
      </c>
      <c r="J45" s="89" t="s">
        <v>78</v>
      </c>
      <c r="K45" s="89" t="s">
        <v>78</v>
      </c>
      <c r="L45" s="89" t="s">
        <v>78</v>
      </c>
      <c r="M45" s="89" t="s">
        <v>78</v>
      </c>
      <c r="N45" s="89" t="s">
        <v>78</v>
      </c>
      <c r="O45" s="89" t="s">
        <v>78</v>
      </c>
      <c r="P45" s="89" t="s">
        <v>78</v>
      </c>
      <c r="Q45" s="89" t="s">
        <v>78</v>
      </c>
      <c r="R45" s="90" t="s">
        <v>78</v>
      </c>
      <c r="S45" s="88" t="s">
        <v>442</v>
      </c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90"/>
      <c r="AI45" s="153" t="s">
        <v>466</v>
      </c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90"/>
      <c r="AY45" s="121" t="str">
        <f>IF(AQ45&gt;AU45,"Не годен","В норме")</f>
        <v>В норме</v>
      </c>
      <c r="AZ45" s="122"/>
      <c r="BA45" s="122"/>
      <c r="BB45" s="123"/>
      <c r="BC45" s="12"/>
    </row>
    <row r="46" spans="1:55" ht="12.75" customHeight="1">
      <c r="A46" s="53">
        <v>34</v>
      </c>
      <c r="B46" s="55"/>
      <c r="C46" s="88" t="s">
        <v>154</v>
      </c>
      <c r="D46" s="89" t="s">
        <v>78</v>
      </c>
      <c r="E46" s="89" t="s">
        <v>78</v>
      </c>
      <c r="F46" s="89" t="s">
        <v>78</v>
      </c>
      <c r="G46" s="89" t="s">
        <v>78</v>
      </c>
      <c r="H46" s="89" t="s">
        <v>78</v>
      </c>
      <c r="I46" s="89" t="s">
        <v>78</v>
      </c>
      <c r="J46" s="89" t="s">
        <v>78</v>
      </c>
      <c r="K46" s="89" t="s">
        <v>78</v>
      </c>
      <c r="L46" s="89" t="s">
        <v>78</v>
      </c>
      <c r="M46" s="89" t="s">
        <v>78</v>
      </c>
      <c r="N46" s="89" t="s">
        <v>78</v>
      </c>
      <c r="O46" s="89" t="s">
        <v>78</v>
      </c>
      <c r="P46" s="89" t="s">
        <v>78</v>
      </c>
      <c r="Q46" s="89" t="s">
        <v>78</v>
      </c>
      <c r="R46" s="90" t="s">
        <v>78</v>
      </c>
      <c r="S46" s="88" t="s">
        <v>442</v>
      </c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0"/>
      <c r="AI46" s="153" t="s">
        <v>468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90"/>
      <c r="AY46" s="121" t="str">
        <f>IF(AQ46&gt;AU46,"Не годен","В норме")</f>
        <v>В норме</v>
      </c>
      <c r="AZ46" s="122"/>
      <c r="BA46" s="122"/>
      <c r="BB46" s="123"/>
      <c r="BC46" s="12"/>
    </row>
    <row r="47" spans="1:55" ht="12.75" customHeight="1">
      <c r="A47" s="53">
        <v>35</v>
      </c>
      <c r="B47" s="55"/>
      <c r="C47" s="88" t="s">
        <v>406</v>
      </c>
      <c r="D47" s="89" t="s">
        <v>77</v>
      </c>
      <c r="E47" s="89" t="s">
        <v>77</v>
      </c>
      <c r="F47" s="89" t="s">
        <v>77</v>
      </c>
      <c r="G47" s="89" t="s">
        <v>77</v>
      </c>
      <c r="H47" s="89" t="s">
        <v>77</v>
      </c>
      <c r="I47" s="89" t="s">
        <v>77</v>
      </c>
      <c r="J47" s="89" t="s">
        <v>77</v>
      </c>
      <c r="K47" s="89" t="s">
        <v>77</v>
      </c>
      <c r="L47" s="89" t="s">
        <v>77</v>
      </c>
      <c r="M47" s="89" t="s">
        <v>77</v>
      </c>
      <c r="N47" s="89" t="s">
        <v>77</v>
      </c>
      <c r="O47" s="89" t="s">
        <v>77</v>
      </c>
      <c r="P47" s="89" t="s">
        <v>77</v>
      </c>
      <c r="Q47" s="89" t="s">
        <v>77</v>
      </c>
      <c r="R47" s="90" t="s">
        <v>77</v>
      </c>
      <c r="S47" s="88" t="s">
        <v>441</v>
      </c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90"/>
      <c r="AI47" s="153" t="s">
        <v>463</v>
      </c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90"/>
      <c r="AY47" s="121" t="str">
        <f t="shared" si="2"/>
        <v>В норме</v>
      </c>
      <c r="AZ47" s="122"/>
      <c r="BA47" s="122"/>
      <c r="BB47" s="123"/>
      <c r="BC47" s="12"/>
    </row>
    <row r="48" spans="1:55" ht="9" customHeight="1">
      <c r="A48" s="42"/>
      <c r="B48" s="4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</row>
    <row r="49" spans="1:55" ht="12.75">
      <c r="A49" s="50" t="s">
        <v>15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12"/>
    </row>
    <row r="50" spans="1:55" ht="18.75" customHeight="1">
      <c r="A50" s="56" t="s">
        <v>1</v>
      </c>
      <c r="B50" s="57"/>
      <c r="C50" s="56" t="s">
        <v>38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7"/>
      <c r="S50" s="53" t="s">
        <v>16</v>
      </c>
      <c r="T50" s="54"/>
      <c r="U50" s="54"/>
      <c r="V50" s="55"/>
      <c r="W50" s="53" t="s">
        <v>31</v>
      </c>
      <c r="X50" s="54"/>
      <c r="Y50" s="54"/>
      <c r="Z50" s="55"/>
      <c r="AA50" s="53" t="s">
        <v>17</v>
      </c>
      <c r="AB50" s="54"/>
      <c r="AC50" s="54"/>
      <c r="AD50" s="55"/>
      <c r="AE50" s="53" t="s">
        <v>19</v>
      </c>
      <c r="AF50" s="54"/>
      <c r="AG50" s="54"/>
      <c r="AH50" s="55"/>
      <c r="AI50" s="53" t="s">
        <v>18</v>
      </c>
      <c r="AJ50" s="54"/>
      <c r="AK50" s="54"/>
      <c r="AL50" s="55"/>
      <c r="AM50" s="53" t="s">
        <v>20</v>
      </c>
      <c r="AN50" s="54"/>
      <c r="AO50" s="54"/>
      <c r="AP50" s="55"/>
      <c r="AQ50" s="53" t="s">
        <v>21</v>
      </c>
      <c r="AR50" s="54"/>
      <c r="AS50" s="54"/>
      <c r="AT50" s="55"/>
      <c r="AU50" s="53" t="s">
        <v>34</v>
      </c>
      <c r="AV50" s="54"/>
      <c r="AW50" s="54"/>
      <c r="AX50" s="55"/>
      <c r="AY50" s="59" t="s">
        <v>3</v>
      </c>
      <c r="AZ50" s="60"/>
      <c r="BA50" s="60"/>
      <c r="BB50" s="61"/>
      <c r="BC50" s="12"/>
    </row>
    <row r="51" spans="1:55" ht="12.75" customHeight="1">
      <c r="A51" s="53">
        <v>1</v>
      </c>
      <c r="B51" s="55"/>
      <c r="C51" s="62" t="s">
        <v>70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  <c r="S51" s="53">
        <v>69</v>
      </c>
      <c r="T51" s="54"/>
      <c r="U51" s="54"/>
      <c r="V51" s="55"/>
      <c r="W51" s="53" t="s">
        <v>23</v>
      </c>
      <c r="X51" s="54"/>
      <c r="Y51" s="54"/>
      <c r="Z51" s="55"/>
      <c r="AA51" s="53">
        <v>135</v>
      </c>
      <c r="AB51" s="54"/>
      <c r="AC51" s="54"/>
      <c r="AD51" s="55"/>
      <c r="AE51" s="53" t="s">
        <v>22</v>
      </c>
      <c r="AF51" s="54"/>
      <c r="AG51" s="54"/>
      <c r="AH51" s="55"/>
      <c r="AI51" s="53" t="s">
        <v>22</v>
      </c>
      <c r="AJ51" s="54"/>
      <c r="AK51" s="54"/>
      <c r="AL51" s="55"/>
      <c r="AM51" s="53" t="s">
        <v>24</v>
      </c>
      <c r="AN51" s="54"/>
      <c r="AO51" s="54"/>
      <c r="AP51" s="55"/>
      <c r="AQ51" s="53" t="s">
        <v>23</v>
      </c>
      <c r="AR51" s="54"/>
      <c r="AS51" s="54"/>
      <c r="AT51" s="55"/>
      <c r="AU51" s="53" t="s">
        <v>35</v>
      </c>
      <c r="AV51" s="54"/>
      <c r="AW51" s="54"/>
      <c r="AX51" s="55"/>
      <c r="AY51" s="54" t="s">
        <v>14</v>
      </c>
      <c r="AZ51" s="54"/>
      <c r="BA51" s="54"/>
      <c r="BB51" s="55"/>
      <c r="BC51" s="12"/>
    </row>
    <row r="52" spans="1:55" ht="12.75" customHeight="1">
      <c r="A52" s="53">
        <v>2</v>
      </c>
      <c r="B52" s="55"/>
      <c r="C52" s="65" t="s">
        <v>425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53">
        <v>57</v>
      </c>
      <c r="T52" s="54"/>
      <c r="U52" s="54"/>
      <c r="V52" s="55"/>
      <c r="W52" s="53" t="s">
        <v>23</v>
      </c>
      <c r="X52" s="54"/>
      <c r="Y52" s="54"/>
      <c r="Z52" s="55"/>
      <c r="AA52" s="53">
        <v>142</v>
      </c>
      <c r="AB52" s="54"/>
      <c r="AC52" s="54"/>
      <c r="AD52" s="55"/>
      <c r="AE52" s="53" t="s">
        <v>22</v>
      </c>
      <c r="AF52" s="54"/>
      <c r="AG52" s="54"/>
      <c r="AH52" s="55"/>
      <c r="AI52" s="53" t="s">
        <v>22</v>
      </c>
      <c r="AJ52" s="54"/>
      <c r="AK52" s="54"/>
      <c r="AL52" s="55"/>
      <c r="AM52" s="53" t="s">
        <v>24</v>
      </c>
      <c r="AN52" s="54"/>
      <c r="AO52" s="54"/>
      <c r="AP52" s="55"/>
      <c r="AQ52" s="53" t="s">
        <v>23</v>
      </c>
      <c r="AR52" s="54"/>
      <c r="AS52" s="54"/>
      <c r="AT52" s="55"/>
      <c r="AU52" s="53" t="s">
        <v>35</v>
      </c>
      <c r="AV52" s="54"/>
      <c r="AW52" s="54"/>
      <c r="AX52" s="55"/>
      <c r="AY52" s="54" t="s">
        <v>14</v>
      </c>
      <c r="AZ52" s="54"/>
      <c r="BA52" s="54"/>
      <c r="BB52" s="55"/>
      <c r="BC52" s="12"/>
    </row>
    <row r="53" spans="1:55" ht="20.25" customHeight="1">
      <c r="A53" s="13"/>
      <c r="B53" s="13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4"/>
      <c r="T53" s="14"/>
      <c r="U53" s="14"/>
      <c r="V53" s="14"/>
      <c r="W53" s="14"/>
      <c r="X53" s="14"/>
      <c r="Y53" s="14"/>
      <c r="Z53" s="15"/>
      <c r="AA53" s="15"/>
      <c r="AB53" s="13"/>
      <c r="AC53" s="13"/>
      <c r="AD53" s="13"/>
      <c r="AE53" s="13"/>
      <c r="AF53" s="13"/>
      <c r="AG53" s="13"/>
      <c r="AH53" s="13"/>
      <c r="AI53" s="13"/>
      <c r="AJ53" s="13"/>
      <c r="AK53" s="16"/>
      <c r="AL53" s="16"/>
      <c r="AM53" s="13"/>
      <c r="AN53" s="13"/>
      <c r="AO53" s="13"/>
      <c r="AP53" s="13"/>
      <c r="AQ53" s="70"/>
      <c r="AR53" s="70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12"/>
    </row>
    <row r="54" spans="1:55" ht="12.75">
      <c r="A54" s="50" t="s">
        <v>321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12"/>
    </row>
    <row r="55" spans="1:55" ht="18.75" customHeight="1">
      <c r="A55" s="56" t="s">
        <v>1</v>
      </c>
      <c r="B55" s="57"/>
      <c r="C55" s="75" t="s">
        <v>326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7"/>
      <c r="S55" s="66" t="s">
        <v>323</v>
      </c>
      <c r="T55" s="54"/>
      <c r="U55" s="54"/>
      <c r="V55" s="55"/>
      <c r="W55" s="66" t="s">
        <v>324</v>
      </c>
      <c r="X55" s="54"/>
      <c r="Y55" s="54"/>
      <c r="Z55" s="55"/>
      <c r="AA55" s="66" t="s">
        <v>325</v>
      </c>
      <c r="AB55" s="54"/>
      <c r="AC55" s="54"/>
      <c r="AD55" s="55"/>
      <c r="AE55" s="66" t="s">
        <v>322</v>
      </c>
      <c r="AF55" s="54"/>
      <c r="AG55" s="54"/>
      <c r="AH55" s="55"/>
      <c r="AI55" s="66" t="s">
        <v>407</v>
      </c>
      <c r="AJ55" s="67"/>
      <c r="AK55" s="67"/>
      <c r="AL55" s="68"/>
      <c r="AM55" s="66" t="s">
        <v>327</v>
      </c>
      <c r="AN55" s="54"/>
      <c r="AO55" s="54"/>
      <c r="AP55" s="55"/>
      <c r="AQ55" s="66" t="s">
        <v>396</v>
      </c>
      <c r="AR55" s="67"/>
      <c r="AS55" s="67"/>
      <c r="AT55" s="68"/>
      <c r="AU55" s="66" t="s">
        <v>408</v>
      </c>
      <c r="AV55" s="67"/>
      <c r="AW55" s="67"/>
      <c r="AX55" s="68"/>
      <c r="AY55" s="59" t="s">
        <v>3</v>
      </c>
      <c r="AZ55" s="60"/>
      <c r="BA55" s="60"/>
      <c r="BB55" s="61"/>
      <c r="BC55" s="12"/>
    </row>
    <row r="56" spans="1:55" ht="12.75" customHeight="1">
      <c r="A56" s="53">
        <v>1</v>
      </c>
      <c r="B56" s="55"/>
      <c r="C56" s="65" t="s">
        <v>452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76">
        <v>100</v>
      </c>
      <c r="T56" s="77"/>
      <c r="U56" s="77"/>
      <c r="V56" s="78"/>
      <c r="W56" s="72">
        <v>0.2</v>
      </c>
      <c r="X56" s="73"/>
      <c r="Y56" s="73"/>
      <c r="Z56" s="74"/>
      <c r="AA56" s="76">
        <f>S56/W56</f>
        <v>500</v>
      </c>
      <c r="AB56" s="77"/>
      <c r="AC56" s="77"/>
      <c r="AD56" s="78"/>
      <c r="AE56" s="79">
        <v>250</v>
      </c>
      <c r="AF56" s="80"/>
      <c r="AG56" s="80"/>
      <c r="AH56" s="81"/>
      <c r="AI56" s="72">
        <v>0.508</v>
      </c>
      <c r="AJ56" s="73"/>
      <c r="AK56" s="73"/>
      <c r="AL56" s="74"/>
      <c r="AM56" s="79">
        <f>AE56/AI56</f>
        <v>492.1259842519685</v>
      </c>
      <c r="AN56" s="80"/>
      <c r="AO56" s="80"/>
      <c r="AP56" s="81"/>
      <c r="AQ56" s="79">
        <f>(AA56-AM56)/AM56*100</f>
        <v>1.6000000000000059</v>
      </c>
      <c r="AR56" s="80"/>
      <c r="AS56" s="80"/>
      <c r="AT56" s="81"/>
      <c r="AU56" s="76">
        <v>2</v>
      </c>
      <c r="AV56" s="77"/>
      <c r="AW56" s="77"/>
      <c r="AX56" s="78"/>
      <c r="AY56" s="54" t="s">
        <v>14</v>
      </c>
      <c r="AZ56" s="54"/>
      <c r="BA56" s="54"/>
      <c r="BB56" s="55"/>
      <c r="BC56" s="12"/>
    </row>
    <row r="57" spans="1:55" ht="12.75" customHeight="1">
      <c r="A57" s="53">
        <v>2</v>
      </c>
      <c r="B57" s="55"/>
      <c r="C57" s="65" t="s">
        <v>439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  <c r="S57" s="76">
        <v>10</v>
      </c>
      <c r="T57" s="77"/>
      <c r="U57" s="77"/>
      <c r="V57" s="78"/>
      <c r="W57" s="72">
        <v>0.22</v>
      </c>
      <c r="X57" s="73"/>
      <c r="Y57" s="73"/>
      <c r="Z57" s="74"/>
      <c r="AA57" s="79">
        <v>45.45</v>
      </c>
      <c r="AB57" s="80"/>
      <c r="AC57" s="80"/>
      <c r="AD57" s="81"/>
      <c r="AE57" s="79">
        <v>250</v>
      </c>
      <c r="AF57" s="80"/>
      <c r="AG57" s="80"/>
      <c r="AH57" s="81"/>
      <c r="AI57" s="72">
        <v>5.51</v>
      </c>
      <c r="AJ57" s="73"/>
      <c r="AK57" s="73"/>
      <c r="AL57" s="74"/>
      <c r="AM57" s="79">
        <f>AE57/AI57</f>
        <v>45.37205081669692</v>
      </c>
      <c r="AN57" s="80"/>
      <c r="AO57" s="80"/>
      <c r="AP57" s="81"/>
      <c r="AQ57" s="79">
        <f>(AA57-AM57)/AM57*100</f>
        <v>0.17179999999999535</v>
      </c>
      <c r="AR57" s="80"/>
      <c r="AS57" s="80"/>
      <c r="AT57" s="81"/>
      <c r="AU57" s="76">
        <v>2</v>
      </c>
      <c r="AV57" s="77"/>
      <c r="AW57" s="77"/>
      <c r="AX57" s="78"/>
      <c r="AY57" s="54" t="s">
        <v>14</v>
      </c>
      <c r="AZ57" s="54"/>
      <c r="BA57" s="54"/>
      <c r="BB57" s="55"/>
      <c r="BC57" s="12"/>
    </row>
    <row r="58" spans="1:55" ht="9" customHeight="1">
      <c r="A58" s="42"/>
      <c r="B58" s="4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</row>
    <row r="59" spans="1:35" ht="12.75" customHeight="1">
      <c r="A59" s="10" t="s">
        <v>384</v>
      </c>
      <c r="B59" s="11"/>
      <c r="N59" s="6"/>
      <c r="O59" s="6"/>
      <c r="P59" s="7"/>
      <c r="Q59" s="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8"/>
      <c r="AI59" s="9"/>
    </row>
    <row r="60" spans="1:55" ht="18.75" customHeight="1">
      <c r="A60" s="152" t="s">
        <v>1</v>
      </c>
      <c r="B60" s="152"/>
      <c r="C60" s="56" t="s">
        <v>2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7"/>
      <c r="S60" s="56" t="s">
        <v>13</v>
      </c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7"/>
      <c r="AQ60" s="121" t="s">
        <v>4</v>
      </c>
      <c r="AR60" s="122"/>
      <c r="AS60" s="122"/>
      <c r="AT60" s="123"/>
      <c r="AU60" s="121" t="s">
        <v>27</v>
      </c>
      <c r="AV60" s="122"/>
      <c r="AW60" s="122"/>
      <c r="AX60" s="123"/>
      <c r="AY60" s="139" t="s">
        <v>3</v>
      </c>
      <c r="AZ60" s="140"/>
      <c r="BA60" s="140"/>
      <c r="BB60" s="141"/>
      <c r="BC60" s="12"/>
    </row>
    <row r="61" spans="1:55" ht="12.75" customHeight="1">
      <c r="A61" s="128">
        <v>1</v>
      </c>
      <c r="B61" s="128"/>
      <c r="C61" s="62" t="s">
        <v>74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62" t="s">
        <v>142</v>
      </c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4"/>
      <c r="AQ61" s="121">
        <v>0.01</v>
      </c>
      <c r="AR61" s="122"/>
      <c r="AS61" s="122"/>
      <c r="AT61" s="123"/>
      <c r="AU61" s="121">
        <v>0.05</v>
      </c>
      <c r="AV61" s="122"/>
      <c r="AW61" s="122"/>
      <c r="AX61" s="123"/>
      <c r="AY61" s="121" t="str">
        <f>IF(AU61&lt;AQ61,"Не годен","В норме")</f>
        <v>В норме</v>
      </c>
      <c r="AZ61" s="122"/>
      <c r="BA61" s="122"/>
      <c r="BB61" s="123"/>
      <c r="BC61" s="12"/>
    </row>
    <row r="62" spans="1:55" ht="12.75" customHeight="1">
      <c r="A62" s="128">
        <v>2</v>
      </c>
      <c r="B62" s="128"/>
      <c r="C62" s="62" t="s">
        <v>74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62" t="s">
        <v>143</v>
      </c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  <c r="AQ62" s="121">
        <v>0.01</v>
      </c>
      <c r="AR62" s="122"/>
      <c r="AS62" s="122"/>
      <c r="AT62" s="123"/>
      <c r="AU62" s="121">
        <v>0.05</v>
      </c>
      <c r="AV62" s="122"/>
      <c r="AW62" s="122"/>
      <c r="AX62" s="123"/>
      <c r="AY62" s="121" t="str">
        <f>IF(AU62&lt;AQ62,"Не годен","В норме")</f>
        <v>В норме</v>
      </c>
      <c r="AZ62" s="122"/>
      <c r="BA62" s="122"/>
      <c r="BB62" s="123"/>
      <c r="BC62" s="12"/>
    </row>
    <row r="63" spans="1:55" ht="12.75" customHeight="1">
      <c r="A63" s="128">
        <v>3</v>
      </c>
      <c r="B63" s="128"/>
      <c r="C63" s="62" t="s">
        <v>74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2" t="s">
        <v>144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4"/>
      <c r="AQ63" s="121">
        <v>0.01</v>
      </c>
      <c r="AR63" s="122"/>
      <c r="AS63" s="122"/>
      <c r="AT63" s="123"/>
      <c r="AU63" s="121">
        <v>0.05</v>
      </c>
      <c r="AV63" s="122"/>
      <c r="AW63" s="122"/>
      <c r="AX63" s="123"/>
      <c r="AY63" s="121" t="str">
        <f aca="true" t="shared" si="3" ref="AY63:AY90">IF(AU63&lt;AQ63,"Не годен","В норме")</f>
        <v>В норме</v>
      </c>
      <c r="AZ63" s="122"/>
      <c r="BA63" s="122"/>
      <c r="BB63" s="123"/>
      <c r="BC63" s="12"/>
    </row>
    <row r="64" spans="1:55" ht="12.75" customHeight="1">
      <c r="A64" s="128">
        <v>4</v>
      </c>
      <c r="B64" s="128"/>
      <c r="C64" s="62" t="s">
        <v>74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  <c r="S64" s="62" t="s">
        <v>145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121">
        <v>0.01</v>
      </c>
      <c r="AR64" s="122"/>
      <c r="AS64" s="122"/>
      <c r="AT64" s="123"/>
      <c r="AU64" s="121">
        <v>0.05</v>
      </c>
      <c r="AV64" s="122"/>
      <c r="AW64" s="122"/>
      <c r="AX64" s="123"/>
      <c r="AY64" s="121" t="str">
        <f t="shared" si="3"/>
        <v>В норме</v>
      </c>
      <c r="AZ64" s="122"/>
      <c r="BA64" s="122"/>
      <c r="BB64" s="123"/>
      <c r="BC64" s="12"/>
    </row>
    <row r="65" spans="1:55" ht="12.75" customHeight="1">
      <c r="A65" s="128">
        <v>5</v>
      </c>
      <c r="B65" s="128"/>
      <c r="C65" s="62" t="s">
        <v>74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  <c r="S65" s="62" t="s">
        <v>157</v>
      </c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Q65" s="121">
        <v>0.01</v>
      </c>
      <c r="AR65" s="122"/>
      <c r="AS65" s="122"/>
      <c r="AT65" s="123"/>
      <c r="AU65" s="121">
        <v>0.05</v>
      </c>
      <c r="AV65" s="122"/>
      <c r="AW65" s="122"/>
      <c r="AX65" s="123"/>
      <c r="AY65" s="121" t="str">
        <f>IF(AU65&lt;AQ65,"Не годен","В норме")</f>
        <v>В норме</v>
      </c>
      <c r="AZ65" s="122"/>
      <c r="BA65" s="122"/>
      <c r="BB65" s="123"/>
      <c r="BC65" s="12"/>
    </row>
    <row r="66" spans="1:55" ht="12.75" customHeight="1">
      <c r="A66" s="128">
        <v>6</v>
      </c>
      <c r="B66" s="128"/>
      <c r="C66" s="62" t="s">
        <v>74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62" t="s">
        <v>146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4"/>
      <c r="AQ66" s="121">
        <v>0.01</v>
      </c>
      <c r="AR66" s="122"/>
      <c r="AS66" s="122"/>
      <c r="AT66" s="123"/>
      <c r="AU66" s="121">
        <v>0.05</v>
      </c>
      <c r="AV66" s="122"/>
      <c r="AW66" s="122"/>
      <c r="AX66" s="123"/>
      <c r="AY66" s="121" t="str">
        <f t="shared" si="3"/>
        <v>В норме</v>
      </c>
      <c r="AZ66" s="122"/>
      <c r="BA66" s="122"/>
      <c r="BB66" s="123"/>
      <c r="BC66" s="12"/>
    </row>
    <row r="67" spans="1:55" ht="12.75" customHeight="1">
      <c r="A67" s="128">
        <v>7</v>
      </c>
      <c r="B67" s="128"/>
      <c r="C67" s="62" t="s">
        <v>74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62" t="s">
        <v>147</v>
      </c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4"/>
      <c r="AQ67" s="121">
        <v>0.01</v>
      </c>
      <c r="AR67" s="122"/>
      <c r="AS67" s="122"/>
      <c r="AT67" s="123"/>
      <c r="AU67" s="121">
        <v>0.05</v>
      </c>
      <c r="AV67" s="122"/>
      <c r="AW67" s="122"/>
      <c r="AX67" s="123"/>
      <c r="AY67" s="121" t="str">
        <f t="shared" si="3"/>
        <v>В норме</v>
      </c>
      <c r="AZ67" s="122"/>
      <c r="BA67" s="122"/>
      <c r="BB67" s="123"/>
      <c r="BC67" s="12"/>
    </row>
    <row r="68" spans="1:55" ht="12.75" customHeight="1">
      <c r="A68" s="128">
        <v>8</v>
      </c>
      <c r="B68" s="128"/>
      <c r="C68" s="62" t="s">
        <v>74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62" t="s">
        <v>94</v>
      </c>
      <c r="T68" s="63" t="s">
        <v>70</v>
      </c>
      <c r="U68" s="63" t="s">
        <v>70</v>
      </c>
      <c r="V68" s="63" t="s">
        <v>70</v>
      </c>
      <c r="W68" s="63" t="s">
        <v>70</v>
      </c>
      <c r="X68" s="63" t="s">
        <v>70</v>
      </c>
      <c r="Y68" s="63" t="s">
        <v>70</v>
      </c>
      <c r="Z68" s="63" t="s">
        <v>70</v>
      </c>
      <c r="AA68" s="63" t="s">
        <v>70</v>
      </c>
      <c r="AB68" s="63" t="s">
        <v>70</v>
      </c>
      <c r="AC68" s="63" t="s">
        <v>70</v>
      </c>
      <c r="AD68" s="63" t="s">
        <v>70</v>
      </c>
      <c r="AE68" s="63" t="s">
        <v>70</v>
      </c>
      <c r="AF68" s="63" t="s">
        <v>70</v>
      </c>
      <c r="AG68" s="63" t="s">
        <v>70</v>
      </c>
      <c r="AH68" s="63" t="s">
        <v>70</v>
      </c>
      <c r="AI68" s="63" t="s">
        <v>70</v>
      </c>
      <c r="AJ68" s="63" t="s">
        <v>70</v>
      </c>
      <c r="AK68" s="63" t="s">
        <v>70</v>
      </c>
      <c r="AL68" s="63" t="s">
        <v>70</v>
      </c>
      <c r="AM68" s="63" t="s">
        <v>70</v>
      </c>
      <c r="AN68" s="63" t="s">
        <v>70</v>
      </c>
      <c r="AO68" s="63" t="s">
        <v>70</v>
      </c>
      <c r="AP68" s="64" t="s">
        <v>70</v>
      </c>
      <c r="AQ68" s="121">
        <v>0.01</v>
      </c>
      <c r="AR68" s="122"/>
      <c r="AS68" s="122"/>
      <c r="AT68" s="123"/>
      <c r="AU68" s="121">
        <v>0.05</v>
      </c>
      <c r="AV68" s="122"/>
      <c r="AW68" s="122"/>
      <c r="AX68" s="123"/>
      <c r="AY68" s="121" t="str">
        <f t="shared" si="3"/>
        <v>В норме</v>
      </c>
      <c r="AZ68" s="122"/>
      <c r="BA68" s="122"/>
      <c r="BB68" s="123"/>
      <c r="BC68" s="12"/>
    </row>
    <row r="69" spans="1:55" ht="12.75" customHeight="1">
      <c r="A69" s="128">
        <v>9</v>
      </c>
      <c r="B69" s="128"/>
      <c r="C69" s="62" t="s">
        <v>74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62" t="s">
        <v>138</v>
      </c>
      <c r="T69" s="63" t="s">
        <v>70</v>
      </c>
      <c r="U69" s="63" t="s">
        <v>70</v>
      </c>
      <c r="V69" s="63" t="s">
        <v>70</v>
      </c>
      <c r="W69" s="63" t="s">
        <v>70</v>
      </c>
      <c r="X69" s="63" t="s">
        <v>70</v>
      </c>
      <c r="Y69" s="63" t="s">
        <v>70</v>
      </c>
      <c r="Z69" s="63" t="s">
        <v>70</v>
      </c>
      <c r="AA69" s="63" t="s">
        <v>70</v>
      </c>
      <c r="AB69" s="63" t="s">
        <v>70</v>
      </c>
      <c r="AC69" s="63" t="s">
        <v>70</v>
      </c>
      <c r="AD69" s="63" t="s">
        <v>70</v>
      </c>
      <c r="AE69" s="63" t="s">
        <v>70</v>
      </c>
      <c r="AF69" s="63" t="s">
        <v>70</v>
      </c>
      <c r="AG69" s="63" t="s">
        <v>70</v>
      </c>
      <c r="AH69" s="63" t="s">
        <v>70</v>
      </c>
      <c r="AI69" s="63" t="s">
        <v>70</v>
      </c>
      <c r="AJ69" s="63" t="s">
        <v>70</v>
      </c>
      <c r="AK69" s="63" t="s">
        <v>70</v>
      </c>
      <c r="AL69" s="63" t="s">
        <v>70</v>
      </c>
      <c r="AM69" s="63" t="s">
        <v>70</v>
      </c>
      <c r="AN69" s="63" t="s">
        <v>70</v>
      </c>
      <c r="AO69" s="63" t="s">
        <v>70</v>
      </c>
      <c r="AP69" s="64" t="s">
        <v>70</v>
      </c>
      <c r="AQ69" s="121">
        <v>0.01</v>
      </c>
      <c r="AR69" s="122"/>
      <c r="AS69" s="122"/>
      <c r="AT69" s="123"/>
      <c r="AU69" s="121">
        <v>0.05</v>
      </c>
      <c r="AV69" s="122"/>
      <c r="AW69" s="122"/>
      <c r="AX69" s="123"/>
      <c r="AY69" s="121" t="str">
        <f t="shared" si="3"/>
        <v>В норме</v>
      </c>
      <c r="AZ69" s="122"/>
      <c r="BA69" s="122"/>
      <c r="BB69" s="123"/>
      <c r="BC69" s="12"/>
    </row>
    <row r="70" spans="1:55" ht="18.75" customHeight="1">
      <c r="A70" s="152" t="s">
        <v>1</v>
      </c>
      <c r="B70" s="152"/>
      <c r="C70" s="56" t="s">
        <v>2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7"/>
      <c r="S70" s="56" t="s">
        <v>13</v>
      </c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7"/>
      <c r="AQ70" s="121" t="s">
        <v>4</v>
      </c>
      <c r="AR70" s="122"/>
      <c r="AS70" s="122"/>
      <c r="AT70" s="123"/>
      <c r="AU70" s="121" t="s">
        <v>27</v>
      </c>
      <c r="AV70" s="122"/>
      <c r="AW70" s="122"/>
      <c r="AX70" s="123"/>
      <c r="AY70" s="139" t="s">
        <v>3</v>
      </c>
      <c r="AZ70" s="140"/>
      <c r="BA70" s="140"/>
      <c r="BB70" s="141"/>
      <c r="BC70" s="12"/>
    </row>
    <row r="71" spans="1:55" ht="12.75" customHeight="1">
      <c r="A71" s="128">
        <v>10</v>
      </c>
      <c r="B71" s="128"/>
      <c r="C71" s="62" t="s">
        <v>74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62" t="s">
        <v>139</v>
      </c>
      <c r="T71" s="63" t="s">
        <v>70</v>
      </c>
      <c r="U71" s="63" t="s">
        <v>70</v>
      </c>
      <c r="V71" s="63" t="s">
        <v>70</v>
      </c>
      <c r="W71" s="63" t="s">
        <v>70</v>
      </c>
      <c r="X71" s="63" t="s">
        <v>70</v>
      </c>
      <c r="Y71" s="63" t="s">
        <v>70</v>
      </c>
      <c r="Z71" s="63" t="s">
        <v>70</v>
      </c>
      <c r="AA71" s="63" t="s">
        <v>70</v>
      </c>
      <c r="AB71" s="63" t="s">
        <v>70</v>
      </c>
      <c r="AC71" s="63" t="s">
        <v>70</v>
      </c>
      <c r="AD71" s="63" t="s">
        <v>70</v>
      </c>
      <c r="AE71" s="63" t="s">
        <v>70</v>
      </c>
      <c r="AF71" s="63" t="s">
        <v>70</v>
      </c>
      <c r="AG71" s="63" t="s">
        <v>70</v>
      </c>
      <c r="AH71" s="63" t="s">
        <v>70</v>
      </c>
      <c r="AI71" s="63" t="s">
        <v>70</v>
      </c>
      <c r="AJ71" s="63" t="s">
        <v>70</v>
      </c>
      <c r="AK71" s="63" t="s">
        <v>70</v>
      </c>
      <c r="AL71" s="63" t="s">
        <v>70</v>
      </c>
      <c r="AM71" s="63" t="s">
        <v>70</v>
      </c>
      <c r="AN71" s="63" t="s">
        <v>70</v>
      </c>
      <c r="AO71" s="63" t="s">
        <v>70</v>
      </c>
      <c r="AP71" s="64" t="s">
        <v>70</v>
      </c>
      <c r="AQ71" s="121">
        <v>0.01</v>
      </c>
      <c r="AR71" s="122"/>
      <c r="AS71" s="122"/>
      <c r="AT71" s="123"/>
      <c r="AU71" s="121">
        <v>0.05</v>
      </c>
      <c r="AV71" s="122"/>
      <c r="AW71" s="122"/>
      <c r="AX71" s="123"/>
      <c r="AY71" s="121" t="str">
        <f t="shared" si="3"/>
        <v>В норме</v>
      </c>
      <c r="AZ71" s="122"/>
      <c r="BA71" s="122"/>
      <c r="BB71" s="123"/>
      <c r="BC71" s="12"/>
    </row>
    <row r="72" spans="1:55" ht="12.75" customHeight="1">
      <c r="A72" s="128">
        <v>11</v>
      </c>
      <c r="B72" s="128"/>
      <c r="C72" s="62" t="s">
        <v>74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4"/>
      <c r="S72" s="62" t="s">
        <v>92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4"/>
      <c r="AQ72" s="121">
        <v>0.01</v>
      </c>
      <c r="AR72" s="122"/>
      <c r="AS72" s="122"/>
      <c r="AT72" s="123"/>
      <c r="AU72" s="121">
        <v>0.05</v>
      </c>
      <c r="AV72" s="122"/>
      <c r="AW72" s="122"/>
      <c r="AX72" s="123"/>
      <c r="AY72" s="121" t="str">
        <f t="shared" si="3"/>
        <v>В норме</v>
      </c>
      <c r="AZ72" s="122"/>
      <c r="BA72" s="122"/>
      <c r="BB72" s="123"/>
      <c r="BC72" s="12"/>
    </row>
    <row r="73" spans="1:55" ht="12.75" customHeight="1">
      <c r="A73" s="128">
        <v>12</v>
      </c>
      <c r="B73" s="128"/>
      <c r="C73" s="62" t="s">
        <v>74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62" t="s">
        <v>156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4"/>
      <c r="AQ73" s="121">
        <v>0.01</v>
      </c>
      <c r="AR73" s="122"/>
      <c r="AS73" s="122"/>
      <c r="AT73" s="123"/>
      <c r="AU73" s="121">
        <v>0.05</v>
      </c>
      <c r="AV73" s="122"/>
      <c r="AW73" s="122"/>
      <c r="AX73" s="123"/>
      <c r="AY73" s="121" t="str">
        <f t="shared" si="3"/>
        <v>В норме</v>
      </c>
      <c r="AZ73" s="122"/>
      <c r="BA73" s="122"/>
      <c r="BB73" s="123"/>
      <c r="BC73" s="12"/>
    </row>
    <row r="74" spans="1:55" ht="12.75" customHeight="1">
      <c r="A74" s="128">
        <v>13</v>
      </c>
      <c r="B74" s="128"/>
      <c r="C74" s="62" t="s">
        <v>74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62" t="s">
        <v>148</v>
      </c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4"/>
      <c r="AQ74" s="121">
        <v>0.01</v>
      </c>
      <c r="AR74" s="122"/>
      <c r="AS74" s="122"/>
      <c r="AT74" s="123"/>
      <c r="AU74" s="121">
        <v>0.05</v>
      </c>
      <c r="AV74" s="122"/>
      <c r="AW74" s="122"/>
      <c r="AX74" s="123"/>
      <c r="AY74" s="121" t="str">
        <f t="shared" si="3"/>
        <v>В норме</v>
      </c>
      <c r="AZ74" s="122"/>
      <c r="BA74" s="122"/>
      <c r="BB74" s="123"/>
      <c r="BC74" s="12"/>
    </row>
    <row r="75" spans="1:55" ht="12.75" customHeight="1">
      <c r="A75" s="128">
        <v>14</v>
      </c>
      <c r="B75" s="128"/>
      <c r="C75" s="62" t="s">
        <v>74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  <c r="S75" s="62" t="s">
        <v>149</v>
      </c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4"/>
      <c r="AQ75" s="121">
        <v>0.01</v>
      </c>
      <c r="AR75" s="122"/>
      <c r="AS75" s="122"/>
      <c r="AT75" s="123"/>
      <c r="AU75" s="121">
        <v>0.05</v>
      </c>
      <c r="AV75" s="122"/>
      <c r="AW75" s="122"/>
      <c r="AX75" s="123"/>
      <c r="AY75" s="121" t="str">
        <f t="shared" si="3"/>
        <v>В норме</v>
      </c>
      <c r="AZ75" s="122"/>
      <c r="BA75" s="122"/>
      <c r="BB75" s="123"/>
      <c r="BC75" s="12"/>
    </row>
    <row r="76" spans="1:55" ht="12.75" customHeight="1">
      <c r="A76" s="128">
        <v>15</v>
      </c>
      <c r="B76" s="128"/>
      <c r="C76" s="62" t="s">
        <v>74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4"/>
      <c r="S76" s="62" t="s">
        <v>150</v>
      </c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4"/>
      <c r="AQ76" s="121">
        <v>0.01</v>
      </c>
      <c r="AR76" s="122"/>
      <c r="AS76" s="122"/>
      <c r="AT76" s="123"/>
      <c r="AU76" s="121">
        <v>0.05</v>
      </c>
      <c r="AV76" s="122"/>
      <c r="AW76" s="122"/>
      <c r="AX76" s="123"/>
      <c r="AY76" s="121" t="str">
        <f t="shared" si="3"/>
        <v>В норме</v>
      </c>
      <c r="AZ76" s="122"/>
      <c r="BA76" s="122"/>
      <c r="BB76" s="123"/>
      <c r="BC76" s="12"/>
    </row>
    <row r="77" spans="1:55" ht="12.75" customHeight="1">
      <c r="A77" s="128">
        <v>16</v>
      </c>
      <c r="B77" s="128"/>
      <c r="C77" s="62" t="s">
        <v>74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/>
      <c r="S77" s="65" t="s">
        <v>438</v>
      </c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4"/>
      <c r="AQ77" s="121">
        <v>0.01</v>
      </c>
      <c r="AR77" s="122"/>
      <c r="AS77" s="122"/>
      <c r="AT77" s="123"/>
      <c r="AU77" s="121">
        <v>0.05</v>
      </c>
      <c r="AV77" s="122"/>
      <c r="AW77" s="122"/>
      <c r="AX77" s="123"/>
      <c r="AY77" s="121" t="str">
        <f>IF(AU77&lt;AQ77,"Не годен","В норме")</f>
        <v>В норме</v>
      </c>
      <c r="AZ77" s="122"/>
      <c r="BA77" s="122"/>
      <c r="BB77" s="123"/>
      <c r="BC77" s="12"/>
    </row>
    <row r="78" spans="1:55" ht="12.75" customHeight="1">
      <c r="A78" s="128">
        <v>17</v>
      </c>
      <c r="B78" s="128"/>
      <c r="C78" s="62" t="s">
        <v>74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62" t="s">
        <v>155</v>
      </c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4"/>
      <c r="AQ78" s="121">
        <v>0.01</v>
      </c>
      <c r="AR78" s="122"/>
      <c r="AS78" s="122"/>
      <c r="AT78" s="123"/>
      <c r="AU78" s="121">
        <v>0.05</v>
      </c>
      <c r="AV78" s="122"/>
      <c r="AW78" s="122"/>
      <c r="AX78" s="123"/>
      <c r="AY78" s="121" t="str">
        <f>IF(AU78&lt;AQ78,"Не годен","В норме")</f>
        <v>В норме</v>
      </c>
      <c r="AZ78" s="122"/>
      <c r="BA78" s="122"/>
      <c r="BB78" s="123"/>
      <c r="BC78" s="12"/>
    </row>
    <row r="79" spans="1:55" ht="12.75" customHeight="1">
      <c r="A79" s="128">
        <v>18</v>
      </c>
      <c r="B79" s="128"/>
      <c r="C79" s="62" t="s">
        <v>74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2" t="s">
        <v>93</v>
      </c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4"/>
      <c r="AQ79" s="121">
        <v>0.01</v>
      </c>
      <c r="AR79" s="122"/>
      <c r="AS79" s="122"/>
      <c r="AT79" s="123"/>
      <c r="AU79" s="121">
        <v>0.05</v>
      </c>
      <c r="AV79" s="122"/>
      <c r="AW79" s="122"/>
      <c r="AX79" s="123"/>
      <c r="AY79" s="121" t="str">
        <f t="shared" si="3"/>
        <v>В норме</v>
      </c>
      <c r="AZ79" s="122"/>
      <c r="BA79" s="122"/>
      <c r="BB79" s="123"/>
      <c r="BC79" s="12"/>
    </row>
    <row r="80" spans="1:55" ht="12.75" customHeight="1">
      <c r="A80" s="128">
        <v>19</v>
      </c>
      <c r="B80" s="128"/>
      <c r="C80" s="62" t="s">
        <v>74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4"/>
      <c r="S80" s="62" t="s">
        <v>140</v>
      </c>
      <c r="T80" s="63" t="s">
        <v>70</v>
      </c>
      <c r="U80" s="63" t="s">
        <v>70</v>
      </c>
      <c r="V80" s="63" t="s">
        <v>70</v>
      </c>
      <c r="W80" s="63" t="s">
        <v>70</v>
      </c>
      <c r="X80" s="63" t="s">
        <v>70</v>
      </c>
      <c r="Y80" s="63" t="s">
        <v>70</v>
      </c>
      <c r="Z80" s="63" t="s">
        <v>70</v>
      </c>
      <c r="AA80" s="63" t="s">
        <v>70</v>
      </c>
      <c r="AB80" s="63" t="s">
        <v>70</v>
      </c>
      <c r="AC80" s="63" t="s">
        <v>70</v>
      </c>
      <c r="AD80" s="63" t="s">
        <v>70</v>
      </c>
      <c r="AE80" s="63" t="s">
        <v>70</v>
      </c>
      <c r="AF80" s="63" t="s">
        <v>70</v>
      </c>
      <c r="AG80" s="63" t="s">
        <v>70</v>
      </c>
      <c r="AH80" s="63" t="s">
        <v>70</v>
      </c>
      <c r="AI80" s="63" t="s">
        <v>70</v>
      </c>
      <c r="AJ80" s="63" t="s">
        <v>70</v>
      </c>
      <c r="AK80" s="63" t="s">
        <v>70</v>
      </c>
      <c r="AL80" s="63" t="s">
        <v>70</v>
      </c>
      <c r="AM80" s="63" t="s">
        <v>70</v>
      </c>
      <c r="AN80" s="63" t="s">
        <v>70</v>
      </c>
      <c r="AO80" s="63" t="s">
        <v>70</v>
      </c>
      <c r="AP80" s="64" t="s">
        <v>70</v>
      </c>
      <c r="AQ80" s="121">
        <v>0.01</v>
      </c>
      <c r="AR80" s="122"/>
      <c r="AS80" s="122"/>
      <c r="AT80" s="123"/>
      <c r="AU80" s="121">
        <v>0.05</v>
      </c>
      <c r="AV80" s="122"/>
      <c r="AW80" s="122"/>
      <c r="AX80" s="123"/>
      <c r="AY80" s="121" t="str">
        <f t="shared" si="3"/>
        <v>В норме</v>
      </c>
      <c r="AZ80" s="122"/>
      <c r="BA80" s="122"/>
      <c r="BB80" s="123"/>
      <c r="BC80" s="12"/>
    </row>
    <row r="81" spans="1:55" ht="12.75" customHeight="1">
      <c r="A81" s="128">
        <v>20</v>
      </c>
      <c r="B81" s="128"/>
      <c r="C81" s="62" t="s">
        <v>74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2" t="s">
        <v>141</v>
      </c>
      <c r="T81" s="63" t="s">
        <v>70</v>
      </c>
      <c r="U81" s="63" t="s">
        <v>70</v>
      </c>
      <c r="V81" s="63" t="s">
        <v>70</v>
      </c>
      <c r="W81" s="63" t="s">
        <v>70</v>
      </c>
      <c r="X81" s="63" t="s">
        <v>70</v>
      </c>
      <c r="Y81" s="63" t="s">
        <v>70</v>
      </c>
      <c r="Z81" s="63" t="s">
        <v>70</v>
      </c>
      <c r="AA81" s="63" t="s">
        <v>70</v>
      </c>
      <c r="AB81" s="63" t="s">
        <v>70</v>
      </c>
      <c r="AC81" s="63" t="s">
        <v>70</v>
      </c>
      <c r="AD81" s="63" t="s">
        <v>70</v>
      </c>
      <c r="AE81" s="63" t="s">
        <v>70</v>
      </c>
      <c r="AF81" s="63" t="s">
        <v>70</v>
      </c>
      <c r="AG81" s="63" t="s">
        <v>70</v>
      </c>
      <c r="AH81" s="63" t="s">
        <v>70</v>
      </c>
      <c r="AI81" s="63" t="s">
        <v>70</v>
      </c>
      <c r="AJ81" s="63" t="s">
        <v>70</v>
      </c>
      <c r="AK81" s="63" t="s">
        <v>70</v>
      </c>
      <c r="AL81" s="63" t="s">
        <v>70</v>
      </c>
      <c r="AM81" s="63" t="s">
        <v>70</v>
      </c>
      <c r="AN81" s="63" t="s">
        <v>70</v>
      </c>
      <c r="AO81" s="63" t="s">
        <v>70</v>
      </c>
      <c r="AP81" s="64" t="s">
        <v>70</v>
      </c>
      <c r="AQ81" s="121">
        <v>0.01</v>
      </c>
      <c r="AR81" s="122"/>
      <c r="AS81" s="122"/>
      <c r="AT81" s="123"/>
      <c r="AU81" s="121">
        <v>0.05</v>
      </c>
      <c r="AV81" s="122"/>
      <c r="AW81" s="122"/>
      <c r="AX81" s="123"/>
      <c r="AY81" s="121" t="str">
        <f t="shared" si="3"/>
        <v>В норме</v>
      </c>
      <c r="AZ81" s="122"/>
      <c r="BA81" s="122"/>
      <c r="BB81" s="123"/>
      <c r="BC81" s="12"/>
    </row>
    <row r="82" spans="1:55" ht="12.75" customHeight="1">
      <c r="A82" s="128">
        <v>21</v>
      </c>
      <c r="B82" s="128"/>
      <c r="C82" s="62" t="s">
        <v>74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62" t="s">
        <v>71</v>
      </c>
      <c r="T82" s="63" t="s">
        <v>71</v>
      </c>
      <c r="U82" s="63" t="s">
        <v>71</v>
      </c>
      <c r="V82" s="63" t="s">
        <v>71</v>
      </c>
      <c r="W82" s="63" t="s">
        <v>71</v>
      </c>
      <c r="X82" s="63" t="s">
        <v>71</v>
      </c>
      <c r="Y82" s="63" t="s">
        <v>71</v>
      </c>
      <c r="Z82" s="63" t="s">
        <v>71</v>
      </c>
      <c r="AA82" s="63" t="s">
        <v>71</v>
      </c>
      <c r="AB82" s="63" t="s">
        <v>71</v>
      </c>
      <c r="AC82" s="63" t="s">
        <v>71</v>
      </c>
      <c r="AD82" s="63" t="s">
        <v>71</v>
      </c>
      <c r="AE82" s="63" t="s">
        <v>71</v>
      </c>
      <c r="AF82" s="63" t="s">
        <v>71</v>
      </c>
      <c r="AG82" s="63" t="s">
        <v>71</v>
      </c>
      <c r="AH82" s="63" t="s">
        <v>71</v>
      </c>
      <c r="AI82" s="63" t="s">
        <v>71</v>
      </c>
      <c r="AJ82" s="63" t="s">
        <v>71</v>
      </c>
      <c r="AK82" s="63" t="s">
        <v>71</v>
      </c>
      <c r="AL82" s="63" t="s">
        <v>71</v>
      </c>
      <c r="AM82" s="63" t="s">
        <v>71</v>
      </c>
      <c r="AN82" s="63" t="s">
        <v>71</v>
      </c>
      <c r="AO82" s="63" t="s">
        <v>71</v>
      </c>
      <c r="AP82" s="64" t="s">
        <v>71</v>
      </c>
      <c r="AQ82" s="121">
        <v>0.01</v>
      </c>
      <c r="AR82" s="122"/>
      <c r="AS82" s="122"/>
      <c r="AT82" s="123"/>
      <c r="AU82" s="121">
        <v>0.05</v>
      </c>
      <c r="AV82" s="122"/>
      <c r="AW82" s="122"/>
      <c r="AX82" s="123"/>
      <c r="AY82" s="121" t="str">
        <f t="shared" si="3"/>
        <v>В норме</v>
      </c>
      <c r="AZ82" s="122"/>
      <c r="BA82" s="122"/>
      <c r="BB82" s="123"/>
      <c r="BC82" s="12"/>
    </row>
    <row r="83" spans="1:55" ht="12.75" customHeight="1">
      <c r="A83" s="128">
        <v>22</v>
      </c>
      <c r="B83" s="128"/>
      <c r="C83" s="62" t="s">
        <v>74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62" t="s">
        <v>69</v>
      </c>
      <c r="T83" s="63" t="s">
        <v>69</v>
      </c>
      <c r="U83" s="63" t="s">
        <v>69</v>
      </c>
      <c r="V83" s="63" t="s">
        <v>69</v>
      </c>
      <c r="W83" s="63" t="s">
        <v>69</v>
      </c>
      <c r="X83" s="63" t="s">
        <v>69</v>
      </c>
      <c r="Y83" s="63" t="s">
        <v>69</v>
      </c>
      <c r="Z83" s="63" t="s">
        <v>69</v>
      </c>
      <c r="AA83" s="63" t="s">
        <v>69</v>
      </c>
      <c r="AB83" s="63" t="s">
        <v>69</v>
      </c>
      <c r="AC83" s="63" t="s">
        <v>69</v>
      </c>
      <c r="AD83" s="63" t="s">
        <v>69</v>
      </c>
      <c r="AE83" s="63" t="s">
        <v>69</v>
      </c>
      <c r="AF83" s="63" t="s">
        <v>69</v>
      </c>
      <c r="AG83" s="63" t="s">
        <v>69</v>
      </c>
      <c r="AH83" s="63" t="s">
        <v>69</v>
      </c>
      <c r="AI83" s="63" t="s">
        <v>69</v>
      </c>
      <c r="AJ83" s="63" t="s">
        <v>69</v>
      </c>
      <c r="AK83" s="63" t="s">
        <v>69</v>
      </c>
      <c r="AL83" s="63" t="s">
        <v>69</v>
      </c>
      <c r="AM83" s="63" t="s">
        <v>69</v>
      </c>
      <c r="AN83" s="63" t="s">
        <v>69</v>
      </c>
      <c r="AO83" s="63" t="s">
        <v>69</v>
      </c>
      <c r="AP83" s="64" t="s">
        <v>69</v>
      </c>
      <c r="AQ83" s="121">
        <v>0.01</v>
      </c>
      <c r="AR83" s="122"/>
      <c r="AS83" s="122"/>
      <c r="AT83" s="123"/>
      <c r="AU83" s="121">
        <v>0.05</v>
      </c>
      <c r="AV83" s="122"/>
      <c r="AW83" s="122"/>
      <c r="AX83" s="123"/>
      <c r="AY83" s="121" t="str">
        <f t="shared" si="3"/>
        <v>В норме</v>
      </c>
      <c r="AZ83" s="122"/>
      <c r="BA83" s="122"/>
      <c r="BB83" s="123"/>
      <c r="BC83" s="12"/>
    </row>
    <row r="84" spans="1:55" ht="12.75" customHeight="1">
      <c r="A84" s="128">
        <v>23</v>
      </c>
      <c r="B84" s="128"/>
      <c r="C84" s="62" t="s">
        <v>74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62" t="s">
        <v>67</v>
      </c>
      <c r="T84" s="63" t="s">
        <v>67</v>
      </c>
      <c r="U84" s="63" t="s">
        <v>67</v>
      </c>
      <c r="V84" s="63" t="s">
        <v>67</v>
      </c>
      <c r="W84" s="63" t="s">
        <v>67</v>
      </c>
      <c r="X84" s="63" t="s">
        <v>67</v>
      </c>
      <c r="Y84" s="63" t="s">
        <v>67</v>
      </c>
      <c r="Z84" s="63" t="s">
        <v>67</v>
      </c>
      <c r="AA84" s="63" t="s">
        <v>67</v>
      </c>
      <c r="AB84" s="63" t="s">
        <v>67</v>
      </c>
      <c r="AC84" s="63" t="s">
        <v>67</v>
      </c>
      <c r="AD84" s="63" t="s">
        <v>67</v>
      </c>
      <c r="AE84" s="63" t="s">
        <v>67</v>
      </c>
      <c r="AF84" s="63" t="s">
        <v>67</v>
      </c>
      <c r="AG84" s="63" t="s">
        <v>67</v>
      </c>
      <c r="AH84" s="63" t="s">
        <v>67</v>
      </c>
      <c r="AI84" s="63" t="s">
        <v>67</v>
      </c>
      <c r="AJ84" s="63" t="s">
        <v>67</v>
      </c>
      <c r="AK84" s="63" t="s">
        <v>67</v>
      </c>
      <c r="AL84" s="63" t="s">
        <v>67</v>
      </c>
      <c r="AM84" s="63" t="s">
        <v>67</v>
      </c>
      <c r="AN84" s="63" t="s">
        <v>67</v>
      </c>
      <c r="AO84" s="63" t="s">
        <v>67</v>
      </c>
      <c r="AP84" s="64" t="s">
        <v>67</v>
      </c>
      <c r="AQ84" s="121">
        <v>0.01</v>
      </c>
      <c r="AR84" s="122"/>
      <c r="AS84" s="122"/>
      <c r="AT84" s="123"/>
      <c r="AU84" s="121">
        <v>0.05</v>
      </c>
      <c r="AV84" s="122"/>
      <c r="AW84" s="122"/>
      <c r="AX84" s="123"/>
      <c r="AY84" s="121" t="str">
        <f t="shared" si="3"/>
        <v>В норме</v>
      </c>
      <c r="AZ84" s="122"/>
      <c r="BA84" s="122"/>
      <c r="BB84" s="123"/>
      <c r="BC84" s="12"/>
    </row>
    <row r="85" spans="1:55" ht="12.75" customHeight="1">
      <c r="A85" s="128">
        <v>24</v>
      </c>
      <c r="B85" s="128"/>
      <c r="C85" s="62" t="s">
        <v>74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62" t="s">
        <v>68</v>
      </c>
      <c r="T85" s="63" t="s">
        <v>68</v>
      </c>
      <c r="U85" s="63" t="s">
        <v>68</v>
      </c>
      <c r="V85" s="63" t="s">
        <v>68</v>
      </c>
      <c r="W85" s="63" t="s">
        <v>68</v>
      </c>
      <c r="X85" s="63" t="s">
        <v>68</v>
      </c>
      <c r="Y85" s="63" t="s">
        <v>68</v>
      </c>
      <c r="Z85" s="63" t="s">
        <v>68</v>
      </c>
      <c r="AA85" s="63" t="s">
        <v>68</v>
      </c>
      <c r="AB85" s="63" t="s">
        <v>68</v>
      </c>
      <c r="AC85" s="63" t="s">
        <v>68</v>
      </c>
      <c r="AD85" s="63" t="s">
        <v>68</v>
      </c>
      <c r="AE85" s="63" t="s">
        <v>68</v>
      </c>
      <c r="AF85" s="63" t="s">
        <v>68</v>
      </c>
      <c r="AG85" s="63" t="s">
        <v>68</v>
      </c>
      <c r="AH85" s="63" t="s">
        <v>68</v>
      </c>
      <c r="AI85" s="63" t="s">
        <v>68</v>
      </c>
      <c r="AJ85" s="63" t="s">
        <v>68</v>
      </c>
      <c r="AK85" s="63" t="s">
        <v>68</v>
      </c>
      <c r="AL85" s="63" t="s">
        <v>68</v>
      </c>
      <c r="AM85" s="63" t="s">
        <v>68</v>
      </c>
      <c r="AN85" s="63" t="s">
        <v>68</v>
      </c>
      <c r="AO85" s="63" t="s">
        <v>68</v>
      </c>
      <c r="AP85" s="64" t="s">
        <v>68</v>
      </c>
      <c r="AQ85" s="121">
        <v>0.01</v>
      </c>
      <c r="AR85" s="122"/>
      <c r="AS85" s="122"/>
      <c r="AT85" s="123"/>
      <c r="AU85" s="121">
        <v>0.05</v>
      </c>
      <c r="AV85" s="122"/>
      <c r="AW85" s="122"/>
      <c r="AX85" s="123"/>
      <c r="AY85" s="121" t="str">
        <f t="shared" si="3"/>
        <v>В норме</v>
      </c>
      <c r="AZ85" s="122"/>
      <c r="BA85" s="122"/>
      <c r="BB85" s="123"/>
      <c r="BC85" s="12"/>
    </row>
    <row r="86" spans="1:55" ht="12.75" customHeight="1">
      <c r="A86" s="128">
        <v>25</v>
      </c>
      <c r="B86" s="128"/>
      <c r="C86" s="62" t="s">
        <v>74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2" t="s">
        <v>109</v>
      </c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4"/>
      <c r="AQ86" s="121">
        <v>0.01</v>
      </c>
      <c r="AR86" s="122"/>
      <c r="AS86" s="122"/>
      <c r="AT86" s="123"/>
      <c r="AU86" s="121">
        <v>0.05</v>
      </c>
      <c r="AV86" s="122"/>
      <c r="AW86" s="122"/>
      <c r="AX86" s="123"/>
      <c r="AY86" s="121" t="str">
        <f t="shared" si="3"/>
        <v>В норме</v>
      </c>
      <c r="AZ86" s="122"/>
      <c r="BA86" s="122"/>
      <c r="BB86" s="123"/>
      <c r="BC86" s="12"/>
    </row>
    <row r="87" spans="1:55" ht="12.75" customHeight="1">
      <c r="A87" s="128">
        <v>26</v>
      </c>
      <c r="B87" s="128"/>
      <c r="C87" s="62" t="s">
        <v>74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62" t="s">
        <v>151</v>
      </c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4"/>
      <c r="AQ87" s="121">
        <v>0.03</v>
      </c>
      <c r="AR87" s="122"/>
      <c r="AS87" s="122"/>
      <c r="AT87" s="123"/>
      <c r="AU87" s="121">
        <v>0.05</v>
      </c>
      <c r="AV87" s="122"/>
      <c r="AW87" s="122"/>
      <c r="AX87" s="123"/>
      <c r="AY87" s="121" t="str">
        <f t="shared" si="3"/>
        <v>В норме</v>
      </c>
      <c r="AZ87" s="122"/>
      <c r="BA87" s="122"/>
      <c r="BB87" s="123"/>
      <c r="BC87" s="12"/>
    </row>
    <row r="88" spans="1:55" ht="12.75" customHeight="1">
      <c r="A88" s="128">
        <v>27</v>
      </c>
      <c r="B88" s="128"/>
      <c r="C88" s="62" t="s">
        <v>74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2" t="s">
        <v>152</v>
      </c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4"/>
      <c r="AQ88" s="121">
        <v>0.02</v>
      </c>
      <c r="AR88" s="122"/>
      <c r="AS88" s="122"/>
      <c r="AT88" s="123"/>
      <c r="AU88" s="121">
        <v>0.05</v>
      </c>
      <c r="AV88" s="122"/>
      <c r="AW88" s="122"/>
      <c r="AX88" s="123"/>
      <c r="AY88" s="121" t="str">
        <f t="shared" si="3"/>
        <v>В норме</v>
      </c>
      <c r="AZ88" s="122"/>
      <c r="BA88" s="122"/>
      <c r="BB88" s="123"/>
      <c r="BC88" s="12"/>
    </row>
    <row r="89" spans="1:55" ht="12.75" customHeight="1">
      <c r="A89" s="128">
        <v>28</v>
      </c>
      <c r="B89" s="128"/>
      <c r="C89" s="62" t="s">
        <v>74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62" t="s">
        <v>153</v>
      </c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4"/>
      <c r="AQ89" s="121">
        <v>0.02</v>
      </c>
      <c r="AR89" s="122"/>
      <c r="AS89" s="122"/>
      <c r="AT89" s="123"/>
      <c r="AU89" s="121">
        <v>0.05</v>
      </c>
      <c r="AV89" s="122"/>
      <c r="AW89" s="122"/>
      <c r="AX89" s="123"/>
      <c r="AY89" s="121" t="str">
        <f t="shared" si="3"/>
        <v>В норме</v>
      </c>
      <c r="AZ89" s="122"/>
      <c r="BA89" s="122"/>
      <c r="BB89" s="123"/>
      <c r="BC89" s="12"/>
    </row>
    <row r="90" spans="1:55" ht="12.75" customHeight="1">
      <c r="A90" s="128">
        <v>29</v>
      </c>
      <c r="B90" s="128"/>
      <c r="C90" s="62" t="s">
        <v>74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4"/>
      <c r="S90" s="62" t="s">
        <v>73</v>
      </c>
      <c r="T90" s="63" t="s">
        <v>72</v>
      </c>
      <c r="U90" s="63" t="s">
        <v>72</v>
      </c>
      <c r="V90" s="63" t="s">
        <v>72</v>
      </c>
      <c r="W90" s="63" t="s">
        <v>72</v>
      </c>
      <c r="X90" s="63" t="s">
        <v>72</v>
      </c>
      <c r="Y90" s="63" t="s">
        <v>72</v>
      </c>
      <c r="Z90" s="63" t="s">
        <v>72</v>
      </c>
      <c r="AA90" s="63" t="s">
        <v>72</v>
      </c>
      <c r="AB90" s="63" t="s">
        <v>72</v>
      </c>
      <c r="AC90" s="63" t="s">
        <v>72</v>
      </c>
      <c r="AD90" s="63" t="s">
        <v>72</v>
      </c>
      <c r="AE90" s="63" t="s">
        <v>72</v>
      </c>
      <c r="AF90" s="63" t="s">
        <v>72</v>
      </c>
      <c r="AG90" s="63" t="s">
        <v>72</v>
      </c>
      <c r="AH90" s="63" t="s">
        <v>72</v>
      </c>
      <c r="AI90" s="63" t="s">
        <v>72</v>
      </c>
      <c r="AJ90" s="63" t="s">
        <v>72</v>
      </c>
      <c r="AK90" s="63" t="s">
        <v>72</v>
      </c>
      <c r="AL90" s="63" t="s">
        <v>72</v>
      </c>
      <c r="AM90" s="63" t="s">
        <v>72</v>
      </c>
      <c r="AN90" s="63" t="s">
        <v>72</v>
      </c>
      <c r="AO90" s="63" t="s">
        <v>72</v>
      </c>
      <c r="AP90" s="64" t="s">
        <v>72</v>
      </c>
      <c r="AQ90" s="121">
        <v>0.01</v>
      </c>
      <c r="AR90" s="122"/>
      <c r="AS90" s="122"/>
      <c r="AT90" s="123"/>
      <c r="AU90" s="121">
        <v>0.05</v>
      </c>
      <c r="AV90" s="122"/>
      <c r="AW90" s="122"/>
      <c r="AX90" s="123"/>
      <c r="AY90" s="121" t="str">
        <f t="shared" si="3"/>
        <v>В норме</v>
      </c>
      <c r="AZ90" s="122"/>
      <c r="BA90" s="122"/>
      <c r="BB90" s="123"/>
      <c r="BC90" s="12"/>
    </row>
    <row r="91" spans="1:55" ht="9" customHeight="1">
      <c r="A91" s="42"/>
      <c r="B91" s="4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</row>
    <row r="92" spans="1:35" ht="12.75" customHeight="1">
      <c r="A92" s="10" t="s">
        <v>40</v>
      </c>
      <c r="B92" s="11"/>
      <c r="N92" s="6"/>
      <c r="O92" s="6"/>
      <c r="P92" s="7"/>
      <c r="Q92" s="7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8"/>
      <c r="AI92" s="9"/>
    </row>
    <row r="93" spans="1:55" ht="10.5" customHeight="1">
      <c r="A93" s="152" t="s">
        <v>1</v>
      </c>
      <c r="B93" s="152"/>
      <c r="C93" s="152" t="s">
        <v>41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59" t="s">
        <v>42</v>
      </c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1"/>
      <c r="AQ93" s="152" t="s">
        <v>43</v>
      </c>
      <c r="AR93" s="152"/>
      <c r="AS93" s="152"/>
      <c r="AT93" s="152"/>
      <c r="AU93" s="152" t="s">
        <v>108</v>
      </c>
      <c r="AV93" s="152"/>
      <c r="AW93" s="152"/>
      <c r="AX93" s="152"/>
      <c r="AY93" s="152" t="s">
        <v>3</v>
      </c>
      <c r="AZ93" s="152"/>
      <c r="BA93" s="152"/>
      <c r="BB93" s="152"/>
      <c r="BC93" s="12"/>
    </row>
    <row r="94" spans="1:55" ht="18.7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53" t="s">
        <v>44</v>
      </c>
      <c r="T94" s="54"/>
      <c r="U94" s="54"/>
      <c r="V94" s="55"/>
      <c r="W94" s="167" t="s">
        <v>45</v>
      </c>
      <c r="X94" s="167"/>
      <c r="Y94" s="167" t="s">
        <v>46</v>
      </c>
      <c r="Z94" s="167"/>
      <c r="AA94" s="167" t="s">
        <v>47</v>
      </c>
      <c r="AB94" s="167"/>
      <c r="AC94" s="167" t="s">
        <v>48</v>
      </c>
      <c r="AD94" s="167"/>
      <c r="AE94" s="167" t="s">
        <v>49</v>
      </c>
      <c r="AF94" s="167"/>
      <c r="AG94" s="167" t="s">
        <v>50</v>
      </c>
      <c r="AH94" s="167"/>
      <c r="AI94" s="167" t="s">
        <v>51</v>
      </c>
      <c r="AJ94" s="167"/>
      <c r="AK94" s="167" t="s">
        <v>52</v>
      </c>
      <c r="AL94" s="167"/>
      <c r="AM94" s="167" t="s">
        <v>53</v>
      </c>
      <c r="AN94" s="167"/>
      <c r="AO94" s="167" t="s">
        <v>54</v>
      </c>
      <c r="AP94" s="167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2"/>
    </row>
    <row r="95" spans="1:55" ht="12.75" customHeight="1">
      <c r="A95" s="128">
        <v>1</v>
      </c>
      <c r="B95" s="128"/>
      <c r="C95" s="88" t="s">
        <v>56</v>
      </c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90"/>
      <c r="S95" s="120">
        <v>2500</v>
      </c>
      <c r="T95" s="120"/>
      <c r="U95" s="120"/>
      <c r="V95" s="120"/>
      <c r="W95" s="119">
        <v>10000</v>
      </c>
      <c r="X95" s="119"/>
      <c r="Y95" s="119">
        <f>W95</f>
        <v>10000</v>
      </c>
      <c r="Z95" s="119"/>
      <c r="AA95" s="119">
        <f>W95</f>
        <v>10000</v>
      </c>
      <c r="AB95" s="119"/>
      <c r="AC95" s="119">
        <f>W95</f>
        <v>10000</v>
      </c>
      <c r="AD95" s="119"/>
      <c r="AE95" s="119">
        <f>W95</f>
        <v>10000</v>
      </c>
      <c r="AF95" s="119"/>
      <c r="AG95" s="119">
        <f>W95</f>
        <v>10000</v>
      </c>
      <c r="AH95" s="119"/>
      <c r="AI95" s="119">
        <f>W95</f>
        <v>10000</v>
      </c>
      <c r="AJ95" s="119"/>
      <c r="AK95" s="119">
        <f>W95</f>
        <v>10000</v>
      </c>
      <c r="AL95" s="119"/>
      <c r="AM95" s="119">
        <f>W95</f>
        <v>10000</v>
      </c>
      <c r="AN95" s="119"/>
      <c r="AO95" s="119">
        <f>Y95</f>
        <v>10000</v>
      </c>
      <c r="AP95" s="119"/>
      <c r="AQ95" s="85">
        <v>1</v>
      </c>
      <c r="AR95" s="86"/>
      <c r="AS95" s="86"/>
      <c r="AT95" s="87"/>
      <c r="AU95" s="121" t="str">
        <f>IF(MIN(W95:AP95)&lt;AQ95,"Не годен","2500")</f>
        <v>2500</v>
      </c>
      <c r="AV95" s="122"/>
      <c r="AW95" s="122"/>
      <c r="AX95" s="123"/>
      <c r="AY95" s="121" t="str">
        <f>IF(MIN(W95:AP95)&lt;AQ95,"Не годен","В норме")</f>
        <v>В норме</v>
      </c>
      <c r="AZ95" s="122"/>
      <c r="BA95" s="122"/>
      <c r="BB95" s="123"/>
      <c r="BC95" s="12"/>
    </row>
    <row r="96" spans="1:55" ht="12.75" customHeight="1">
      <c r="A96" s="128">
        <v>2</v>
      </c>
      <c r="B96" s="128"/>
      <c r="C96" s="88" t="s">
        <v>62</v>
      </c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90"/>
      <c r="S96" s="120">
        <v>2500</v>
      </c>
      <c r="T96" s="120"/>
      <c r="U96" s="120"/>
      <c r="V96" s="120"/>
      <c r="W96" s="119">
        <v>10000</v>
      </c>
      <c r="X96" s="119"/>
      <c r="Y96" s="119">
        <f>W96</f>
        <v>10000</v>
      </c>
      <c r="Z96" s="119"/>
      <c r="AA96" s="119">
        <f>W96</f>
        <v>10000</v>
      </c>
      <c r="AB96" s="119"/>
      <c r="AC96" s="119">
        <f>W96</f>
        <v>10000</v>
      </c>
      <c r="AD96" s="119"/>
      <c r="AE96" s="119">
        <f>W96</f>
        <v>10000</v>
      </c>
      <c r="AF96" s="119"/>
      <c r="AG96" s="119">
        <f>W96</f>
        <v>10000</v>
      </c>
      <c r="AH96" s="119"/>
      <c r="AI96" s="119">
        <f>W96</f>
        <v>10000</v>
      </c>
      <c r="AJ96" s="119"/>
      <c r="AK96" s="119">
        <f>W96</f>
        <v>10000</v>
      </c>
      <c r="AL96" s="119"/>
      <c r="AM96" s="119">
        <f>W96</f>
        <v>10000</v>
      </c>
      <c r="AN96" s="119"/>
      <c r="AO96" s="119">
        <f>Y96</f>
        <v>10000</v>
      </c>
      <c r="AP96" s="119"/>
      <c r="AQ96" s="85">
        <v>1</v>
      </c>
      <c r="AR96" s="86"/>
      <c r="AS96" s="86"/>
      <c r="AT96" s="87"/>
      <c r="AU96" s="121" t="str">
        <f>IF(MIN(W96:AP96)&lt;AQ96,"Не годен","2500")</f>
        <v>2500</v>
      </c>
      <c r="AV96" s="122"/>
      <c r="AW96" s="122"/>
      <c r="AX96" s="123"/>
      <c r="AY96" s="121" t="str">
        <f>IF(MIN(W96:AP96)&lt;AQ96,"Не годен","В норме")</f>
        <v>В норме</v>
      </c>
      <c r="AZ96" s="122"/>
      <c r="BA96" s="122"/>
      <c r="BB96" s="123"/>
      <c r="BC96" s="12"/>
    </row>
    <row r="97" spans="1:55" ht="12.75" customHeight="1">
      <c r="A97" s="53">
        <v>3</v>
      </c>
      <c r="B97" s="55"/>
      <c r="C97" s="88" t="s">
        <v>111</v>
      </c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90"/>
      <c r="S97" s="120">
        <v>2500</v>
      </c>
      <c r="T97" s="120"/>
      <c r="U97" s="120"/>
      <c r="V97" s="120"/>
      <c r="W97" s="119">
        <v>3000</v>
      </c>
      <c r="X97" s="119"/>
      <c r="Y97" s="119">
        <f>W97</f>
        <v>3000</v>
      </c>
      <c r="Z97" s="119"/>
      <c r="AA97" s="119">
        <f>W97</f>
        <v>3000</v>
      </c>
      <c r="AB97" s="119"/>
      <c r="AC97" s="119">
        <v>2000</v>
      </c>
      <c r="AD97" s="119"/>
      <c r="AE97" s="119">
        <v>2000</v>
      </c>
      <c r="AF97" s="119"/>
      <c r="AG97" s="119">
        <v>2000</v>
      </c>
      <c r="AH97" s="119"/>
      <c r="AI97" s="119">
        <v>2000</v>
      </c>
      <c r="AJ97" s="119"/>
      <c r="AK97" s="119">
        <v>2000</v>
      </c>
      <c r="AL97" s="119"/>
      <c r="AM97" s="119">
        <v>2000</v>
      </c>
      <c r="AN97" s="119"/>
      <c r="AO97" s="119">
        <v>2000</v>
      </c>
      <c r="AP97" s="119"/>
      <c r="AQ97" s="85">
        <v>1</v>
      </c>
      <c r="AR97" s="86"/>
      <c r="AS97" s="86"/>
      <c r="AT97" s="87"/>
      <c r="AU97" s="121" t="str">
        <f>IF(MIN(W97:AP97)&lt;AQ97,"Не годен","2500")</f>
        <v>2500</v>
      </c>
      <c r="AV97" s="122"/>
      <c r="AW97" s="122"/>
      <c r="AX97" s="123"/>
      <c r="AY97" s="121" t="str">
        <f>IF(MIN(W97:AP97)&lt;AQ97,"Не годен","В норме")</f>
        <v>В норме</v>
      </c>
      <c r="AZ97" s="122"/>
      <c r="BA97" s="122"/>
      <c r="BB97" s="123"/>
      <c r="BC97" s="12"/>
    </row>
    <row r="98" spans="1:55" ht="12.75" customHeight="1">
      <c r="A98" s="53">
        <v>4</v>
      </c>
      <c r="B98" s="55"/>
      <c r="C98" s="88" t="s">
        <v>112</v>
      </c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90"/>
      <c r="S98" s="120">
        <v>2500</v>
      </c>
      <c r="T98" s="120"/>
      <c r="U98" s="120"/>
      <c r="V98" s="120"/>
      <c r="W98" s="119">
        <v>200</v>
      </c>
      <c r="X98" s="119"/>
      <c r="Y98" s="119">
        <f>W98</f>
        <v>200</v>
      </c>
      <c r="Z98" s="119"/>
      <c r="AA98" s="119">
        <f>W98</f>
        <v>200</v>
      </c>
      <c r="AB98" s="119"/>
      <c r="AC98" s="119">
        <f>W98</f>
        <v>200</v>
      </c>
      <c r="AD98" s="119"/>
      <c r="AE98" s="119">
        <f>W98</f>
        <v>200</v>
      </c>
      <c r="AF98" s="119"/>
      <c r="AG98" s="119">
        <f>W98</f>
        <v>200</v>
      </c>
      <c r="AH98" s="119"/>
      <c r="AI98" s="119">
        <f>W98</f>
        <v>200</v>
      </c>
      <c r="AJ98" s="119"/>
      <c r="AK98" s="119">
        <f>W98</f>
        <v>200</v>
      </c>
      <c r="AL98" s="119"/>
      <c r="AM98" s="119">
        <f>W98</f>
        <v>200</v>
      </c>
      <c r="AN98" s="119"/>
      <c r="AO98" s="119">
        <f>Y98</f>
        <v>200</v>
      </c>
      <c r="AP98" s="119"/>
      <c r="AQ98" s="85">
        <v>1</v>
      </c>
      <c r="AR98" s="86"/>
      <c r="AS98" s="86"/>
      <c r="AT98" s="87"/>
      <c r="AU98" s="121" t="str">
        <f aca="true" t="shared" si="4" ref="AU98:AU107">IF(MIN(W98:AP98)&lt;AQ98,"Не годен","2500")</f>
        <v>2500</v>
      </c>
      <c r="AV98" s="122"/>
      <c r="AW98" s="122"/>
      <c r="AX98" s="123"/>
      <c r="AY98" s="121" t="str">
        <f aca="true" t="shared" si="5" ref="AY98:AY107">IF(MIN(W98:AP98)&lt;AQ98,"Не годен","В норме")</f>
        <v>В норме</v>
      </c>
      <c r="AZ98" s="122"/>
      <c r="BA98" s="122"/>
      <c r="BB98" s="123"/>
      <c r="BC98" s="12"/>
    </row>
    <row r="99" spans="1:55" ht="12.75" customHeight="1">
      <c r="A99" s="53">
        <v>5</v>
      </c>
      <c r="B99" s="55"/>
      <c r="C99" s="88" t="s">
        <v>113</v>
      </c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90"/>
      <c r="S99" s="120">
        <v>2500</v>
      </c>
      <c r="T99" s="120"/>
      <c r="U99" s="120"/>
      <c r="V99" s="120"/>
      <c r="W99" s="119">
        <v>9000</v>
      </c>
      <c r="X99" s="119"/>
      <c r="Y99" s="119">
        <f>W99</f>
        <v>9000</v>
      </c>
      <c r="Z99" s="119"/>
      <c r="AA99" s="119">
        <f>W99</f>
        <v>9000</v>
      </c>
      <c r="AB99" s="119"/>
      <c r="AC99" s="119">
        <f>W99</f>
        <v>9000</v>
      </c>
      <c r="AD99" s="119"/>
      <c r="AE99" s="119">
        <f>W99</f>
        <v>9000</v>
      </c>
      <c r="AF99" s="119"/>
      <c r="AG99" s="119">
        <f>W99</f>
        <v>9000</v>
      </c>
      <c r="AH99" s="119"/>
      <c r="AI99" s="119">
        <f>W99</f>
        <v>9000</v>
      </c>
      <c r="AJ99" s="119"/>
      <c r="AK99" s="119">
        <f>W99</f>
        <v>9000</v>
      </c>
      <c r="AL99" s="119"/>
      <c r="AM99" s="119">
        <f>W99</f>
        <v>9000</v>
      </c>
      <c r="AN99" s="119"/>
      <c r="AO99" s="119">
        <f>Y99</f>
        <v>9000</v>
      </c>
      <c r="AP99" s="119"/>
      <c r="AQ99" s="85">
        <v>1</v>
      </c>
      <c r="AR99" s="86"/>
      <c r="AS99" s="86"/>
      <c r="AT99" s="87"/>
      <c r="AU99" s="121" t="str">
        <f t="shared" si="4"/>
        <v>2500</v>
      </c>
      <c r="AV99" s="122"/>
      <c r="AW99" s="122"/>
      <c r="AX99" s="123"/>
      <c r="AY99" s="121" t="str">
        <f t="shared" si="5"/>
        <v>В норме</v>
      </c>
      <c r="AZ99" s="122"/>
      <c r="BA99" s="122"/>
      <c r="BB99" s="123"/>
      <c r="BC99" s="12"/>
    </row>
    <row r="100" spans="1:55" ht="12.75" customHeight="1">
      <c r="A100" s="53">
        <v>6</v>
      </c>
      <c r="B100" s="55"/>
      <c r="C100" s="88" t="s">
        <v>114</v>
      </c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90"/>
      <c r="S100" s="120">
        <v>2500</v>
      </c>
      <c r="T100" s="120"/>
      <c r="U100" s="120"/>
      <c r="V100" s="120"/>
      <c r="W100" s="119"/>
      <c r="X100" s="119"/>
      <c r="Y100" s="119"/>
      <c r="Z100" s="119"/>
      <c r="AA100" s="119"/>
      <c r="AB100" s="119"/>
      <c r="AC100" s="119">
        <v>70</v>
      </c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85">
        <v>1</v>
      </c>
      <c r="AR100" s="86"/>
      <c r="AS100" s="86"/>
      <c r="AT100" s="87"/>
      <c r="AU100" s="121" t="str">
        <f t="shared" si="4"/>
        <v>2500</v>
      </c>
      <c r="AV100" s="122"/>
      <c r="AW100" s="122"/>
      <c r="AX100" s="123"/>
      <c r="AY100" s="121" t="str">
        <f t="shared" si="5"/>
        <v>В норме</v>
      </c>
      <c r="AZ100" s="122"/>
      <c r="BA100" s="122"/>
      <c r="BB100" s="123"/>
      <c r="BC100" s="12"/>
    </row>
    <row r="101" spans="1:55" ht="12.75" customHeight="1">
      <c r="A101" s="53">
        <v>7</v>
      </c>
      <c r="B101" s="55"/>
      <c r="C101" s="88" t="s">
        <v>115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90"/>
      <c r="S101" s="120">
        <v>2500</v>
      </c>
      <c r="T101" s="120"/>
      <c r="U101" s="120"/>
      <c r="V101" s="120"/>
      <c r="W101" s="119"/>
      <c r="X101" s="119"/>
      <c r="Y101" s="119"/>
      <c r="Z101" s="119"/>
      <c r="AA101" s="119"/>
      <c r="AB101" s="119"/>
      <c r="AC101" s="119">
        <v>100</v>
      </c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85">
        <v>1</v>
      </c>
      <c r="AR101" s="86"/>
      <c r="AS101" s="86"/>
      <c r="AT101" s="87"/>
      <c r="AU101" s="121" t="str">
        <f>IF(MIN(W101:AP101)&lt;AQ101,"Не годен","2500")</f>
        <v>2500</v>
      </c>
      <c r="AV101" s="122"/>
      <c r="AW101" s="122"/>
      <c r="AX101" s="123"/>
      <c r="AY101" s="121" t="str">
        <f>IF(MIN(W101:AP101)&lt;AQ101,"Не годен","В норме")</f>
        <v>В норме</v>
      </c>
      <c r="AZ101" s="122"/>
      <c r="BA101" s="122"/>
      <c r="BB101" s="123"/>
      <c r="BC101" s="12"/>
    </row>
    <row r="102" spans="1:55" ht="12.75" customHeight="1">
      <c r="A102" s="53">
        <v>8</v>
      </c>
      <c r="B102" s="55"/>
      <c r="C102" s="88" t="s">
        <v>116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90"/>
      <c r="S102" s="120">
        <v>2500</v>
      </c>
      <c r="T102" s="120"/>
      <c r="U102" s="120"/>
      <c r="V102" s="120"/>
      <c r="W102" s="119"/>
      <c r="X102" s="119"/>
      <c r="Y102" s="119"/>
      <c r="Z102" s="119"/>
      <c r="AA102" s="119"/>
      <c r="AB102" s="119"/>
      <c r="AC102" s="119">
        <v>100</v>
      </c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85">
        <v>1</v>
      </c>
      <c r="AR102" s="86"/>
      <c r="AS102" s="86"/>
      <c r="AT102" s="87"/>
      <c r="AU102" s="121" t="str">
        <f>IF(MIN(W102:AP102)&lt;AQ102,"Не годен","2500")</f>
        <v>2500</v>
      </c>
      <c r="AV102" s="122"/>
      <c r="AW102" s="122"/>
      <c r="AX102" s="123"/>
      <c r="AY102" s="121" t="str">
        <f>IF(MIN(W102:AP102)&lt;AQ102,"Не годен","В норме")</f>
        <v>В норме</v>
      </c>
      <c r="AZ102" s="122"/>
      <c r="BA102" s="122"/>
      <c r="BB102" s="123"/>
      <c r="BC102" s="12"/>
    </row>
    <row r="103" spans="1:55" ht="12.75" customHeight="1">
      <c r="A103" s="53">
        <v>9</v>
      </c>
      <c r="B103" s="55"/>
      <c r="C103" s="88" t="s">
        <v>90</v>
      </c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90"/>
      <c r="S103" s="120">
        <v>2500</v>
      </c>
      <c r="T103" s="120"/>
      <c r="U103" s="120"/>
      <c r="V103" s="120"/>
      <c r="W103" s="119"/>
      <c r="X103" s="119"/>
      <c r="Y103" s="119"/>
      <c r="Z103" s="119"/>
      <c r="AA103" s="119"/>
      <c r="AB103" s="119"/>
      <c r="AC103" s="119">
        <v>500</v>
      </c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85">
        <v>1</v>
      </c>
      <c r="AR103" s="86"/>
      <c r="AS103" s="86"/>
      <c r="AT103" s="87"/>
      <c r="AU103" s="121" t="str">
        <f t="shared" si="4"/>
        <v>2500</v>
      </c>
      <c r="AV103" s="122"/>
      <c r="AW103" s="122"/>
      <c r="AX103" s="123"/>
      <c r="AY103" s="121" t="str">
        <f t="shared" si="5"/>
        <v>В норме</v>
      </c>
      <c r="AZ103" s="122"/>
      <c r="BA103" s="122"/>
      <c r="BB103" s="123"/>
      <c r="BC103" s="12"/>
    </row>
    <row r="104" spans="1:55" ht="12.75" customHeight="1">
      <c r="A104" s="53">
        <v>10</v>
      </c>
      <c r="B104" s="55"/>
      <c r="C104" s="88" t="s">
        <v>91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90"/>
      <c r="S104" s="120">
        <v>2500</v>
      </c>
      <c r="T104" s="120"/>
      <c r="U104" s="120"/>
      <c r="V104" s="120"/>
      <c r="W104" s="119"/>
      <c r="X104" s="119"/>
      <c r="Y104" s="119"/>
      <c r="Z104" s="119"/>
      <c r="AA104" s="119"/>
      <c r="AB104" s="119"/>
      <c r="AC104" s="119">
        <v>350</v>
      </c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85">
        <v>1</v>
      </c>
      <c r="AR104" s="86"/>
      <c r="AS104" s="86"/>
      <c r="AT104" s="87"/>
      <c r="AU104" s="121" t="str">
        <f t="shared" si="4"/>
        <v>2500</v>
      </c>
      <c r="AV104" s="122"/>
      <c r="AW104" s="122"/>
      <c r="AX104" s="123"/>
      <c r="AY104" s="121" t="str">
        <f t="shared" si="5"/>
        <v>В норме</v>
      </c>
      <c r="AZ104" s="122"/>
      <c r="BA104" s="122"/>
      <c r="BB104" s="123"/>
      <c r="BC104" s="12"/>
    </row>
    <row r="105" spans="1:55" ht="12.75" customHeight="1">
      <c r="A105" s="53">
        <v>11</v>
      </c>
      <c r="B105" s="55"/>
      <c r="C105" s="88" t="s">
        <v>66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90"/>
      <c r="S105" s="120">
        <v>500</v>
      </c>
      <c r="T105" s="120"/>
      <c r="U105" s="120"/>
      <c r="V105" s="120"/>
      <c r="W105" s="119"/>
      <c r="X105" s="119"/>
      <c r="Y105" s="119"/>
      <c r="Z105" s="119"/>
      <c r="AA105" s="119"/>
      <c r="AB105" s="119"/>
      <c r="AC105" s="119">
        <v>20</v>
      </c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85">
        <v>1</v>
      </c>
      <c r="AR105" s="86"/>
      <c r="AS105" s="86"/>
      <c r="AT105" s="87"/>
      <c r="AU105" s="121">
        <v>500</v>
      </c>
      <c r="AV105" s="122"/>
      <c r="AW105" s="122"/>
      <c r="AX105" s="123"/>
      <c r="AY105" s="121" t="str">
        <f t="shared" si="5"/>
        <v>В норме</v>
      </c>
      <c r="AZ105" s="122"/>
      <c r="BA105" s="122"/>
      <c r="BB105" s="123"/>
      <c r="BC105" s="12"/>
    </row>
    <row r="106" spans="1:55" ht="12.75" customHeight="1">
      <c r="A106" s="53">
        <v>12</v>
      </c>
      <c r="B106" s="55"/>
      <c r="C106" s="88" t="s">
        <v>422</v>
      </c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90"/>
      <c r="S106" s="120">
        <v>2500</v>
      </c>
      <c r="T106" s="120"/>
      <c r="U106" s="120"/>
      <c r="V106" s="120"/>
      <c r="W106" s="119"/>
      <c r="X106" s="119"/>
      <c r="Y106" s="119"/>
      <c r="Z106" s="119"/>
      <c r="AA106" s="119"/>
      <c r="AB106" s="119"/>
      <c r="AC106" s="119">
        <v>800</v>
      </c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85">
        <v>1</v>
      </c>
      <c r="AR106" s="86"/>
      <c r="AS106" s="86"/>
      <c r="AT106" s="87"/>
      <c r="AU106" s="121" t="str">
        <f t="shared" si="4"/>
        <v>2500</v>
      </c>
      <c r="AV106" s="122"/>
      <c r="AW106" s="122"/>
      <c r="AX106" s="123"/>
      <c r="AY106" s="121" t="str">
        <f t="shared" si="5"/>
        <v>В норме</v>
      </c>
      <c r="AZ106" s="122"/>
      <c r="BA106" s="122"/>
      <c r="BB106" s="123"/>
      <c r="BC106" s="12"/>
    </row>
    <row r="107" spans="1:55" ht="12.75" customHeight="1">
      <c r="A107" s="53">
        <v>13</v>
      </c>
      <c r="B107" s="55"/>
      <c r="C107" s="88" t="s">
        <v>117</v>
      </c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90"/>
      <c r="S107" s="120">
        <v>2500</v>
      </c>
      <c r="T107" s="120"/>
      <c r="U107" s="120"/>
      <c r="V107" s="120"/>
      <c r="W107" s="119"/>
      <c r="X107" s="119"/>
      <c r="Y107" s="119"/>
      <c r="Z107" s="119"/>
      <c r="AA107" s="119"/>
      <c r="AB107" s="119"/>
      <c r="AC107" s="119">
        <v>800</v>
      </c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85">
        <v>1</v>
      </c>
      <c r="AR107" s="86"/>
      <c r="AS107" s="86"/>
      <c r="AT107" s="87"/>
      <c r="AU107" s="121" t="str">
        <f t="shared" si="4"/>
        <v>2500</v>
      </c>
      <c r="AV107" s="122"/>
      <c r="AW107" s="122"/>
      <c r="AX107" s="123"/>
      <c r="AY107" s="121" t="str">
        <f t="shared" si="5"/>
        <v>В норме</v>
      </c>
      <c r="AZ107" s="122"/>
      <c r="BA107" s="122"/>
      <c r="BB107" s="123"/>
      <c r="BC107" s="12"/>
    </row>
    <row r="108" spans="1:55" ht="12.75" customHeight="1">
      <c r="A108" s="53">
        <v>14</v>
      </c>
      <c r="B108" s="55"/>
      <c r="C108" s="88" t="s">
        <v>118</v>
      </c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90"/>
      <c r="S108" s="120">
        <v>2500</v>
      </c>
      <c r="T108" s="120"/>
      <c r="U108" s="120"/>
      <c r="V108" s="120"/>
      <c r="W108" s="119"/>
      <c r="X108" s="119"/>
      <c r="Y108" s="119"/>
      <c r="Z108" s="119"/>
      <c r="AA108" s="119"/>
      <c r="AB108" s="119"/>
      <c r="AC108" s="119">
        <v>10</v>
      </c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85">
        <v>1</v>
      </c>
      <c r="AR108" s="86"/>
      <c r="AS108" s="86"/>
      <c r="AT108" s="87"/>
      <c r="AU108" s="121" t="str">
        <f aca="true" t="shared" si="6" ref="AU108:AU125">IF(MIN(W108:AP108)&lt;AQ108,"Не годен","2500")</f>
        <v>2500</v>
      </c>
      <c r="AV108" s="122"/>
      <c r="AW108" s="122"/>
      <c r="AX108" s="123"/>
      <c r="AY108" s="121" t="str">
        <f aca="true" t="shared" si="7" ref="AY108:AY125">IF(MIN(W108:AP108)&lt;AQ108,"Не годен","В норме")</f>
        <v>В норме</v>
      </c>
      <c r="AZ108" s="122"/>
      <c r="BA108" s="122"/>
      <c r="BB108" s="123"/>
      <c r="BC108" s="12"/>
    </row>
    <row r="109" spans="1:55" ht="12.75" customHeight="1">
      <c r="A109" s="53">
        <v>15</v>
      </c>
      <c r="B109" s="55"/>
      <c r="C109" s="88" t="s">
        <v>119</v>
      </c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90"/>
      <c r="S109" s="120">
        <v>2500</v>
      </c>
      <c r="T109" s="120"/>
      <c r="U109" s="120"/>
      <c r="V109" s="120"/>
      <c r="W109" s="119">
        <v>9000</v>
      </c>
      <c r="X109" s="119"/>
      <c r="Y109" s="119"/>
      <c r="Z109" s="119"/>
      <c r="AA109" s="119"/>
      <c r="AB109" s="119"/>
      <c r="AC109" s="119">
        <v>9000</v>
      </c>
      <c r="AD109" s="119"/>
      <c r="AE109" s="119">
        <v>9000</v>
      </c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85">
        <v>1</v>
      </c>
      <c r="AR109" s="86"/>
      <c r="AS109" s="86"/>
      <c r="AT109" s="87"/>
      <c r="AU109" s="121" t="str">
        <f t="shared" si="6"/>
        <v>2500</v>
      </c>
      <c r="AV109" s="122"/>
      <c r="AW109" s="122"/>
      <c r="AX109" s="123"/>
      <c r="AY109" s="121" t="str">
        <f t="shared" si="7"/>
        <v>В норме</v>
      </c>
      <c r="AZ109" s="122"/>
      <c r="BA109" s="122"/>
      <c r="BB109" s="123"/>
      <c r="BC109" s="12"/>
    </row>
    <row r="110" spans="1:55" ht="12.75" customHeight="1">
      <c r="A110" s="53">
        <v>16</v>
      </c>
      <c r="B110" s="55"/>
      <c r="C110" s="88" t="s">
        <v>81</v>
      </c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90"/>
      <c r="S110" s="120">
        <v>2500</v>
      </c>
      <c r="T110" s="120"/>
      <c r="U110" s="120"/>
      <c r="V110" s="120"/>
      <c r="W110" s="119" t="s">
        <v>55</v>
      </c>
      <c r="X110" s="119"/>
      <c r="Y110" s="119" t="str">
        <f aca="true" t="shared" si="8" ref="Y110:Y119">W110</f>
        <v> </v>
      </c>
      <c r="Z110" s="119"/>
      <c r="AA110" s="119"/>
      <c r="AB110" s="119"/>
      <c r="AC110" s="119">
        <v>5000</v>
      </c>
      <c r="AD110" s="119"/>
      <c r="AE110" s="119"/>
      <c r="AF110" s="119"/>
      <c r="AG110" s="119"/>
      <c r="AH110" s="119"/>
      <c r="AI110" s="119" t="str">
        <f aca="true" t="shared" si="9" ref="AI110:AI119">W110</f>
        <v> </v>
      </c>
      <c r="AJ110" s="119"/>
      <c r="AK110" s="119" t="str">
        <f aca="true" t="shared" si="10" ref="AK110:AK119">W110</f>
        <v> </v>
      </c>
      <c r="AL110" s="119"/>
      <c r="AM110" s="119" t="str">
        <f aca="true" t="shared" si="11" ref="AM110:AM119">W110</f>
        <v> </v>
      </c>
      <c r="AN110" s="119"/>
      <c r="AO110" s="119" t="str">
        <f aca="true" t="shared" si="12" ref="AO110:AO119">W110</f>
        <v> </v>
      </c>
      <c r="AP110" s="119"/>
      <c r="AQ110" s="85">
        <v>300</v>
      </c>
      <c r="AR110" s="86"/>
      <c r="AS110" s="86"/>
      <c r="AT110" s="87"/>
      <c r="AU110" s="121" t="str">
        <f t="shared" si="6"/>
        <v>2500</v>
      </c>
      <c r="AV110" s="122"/>
      <c r="AW110" s="122"/>
      <c r="AX110" s="123"/>
      <c r="AY110" s="121" t="str">
        <f t="shared" si="7"/>
        <v>В норме</v>
      </c>
      <c r="AZ110" s="122"/>
      <c r="BA110" s="122"/>
      <c r="BB110" s="123"/>
      <c r="BC110" s="12"/>
    </row>
    <row r="111" spans="1:55" ht="12.75" customHeight="1">
      <c r="A111" s="53">
        <v>17</v>
      </c>
      <c r="B111" s="55"/>
      <c r="C111" s="88" t="s">
        <v>82</v>
      </c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90"/>
      <c r="S111" s="120">
        <v>2500</v>
      </c>
      <c r="T111" s="120"/>
      <c r="U111" s="120"/>
      <c r="V111" s="120"/>
      <c r="W111" s="119" t="s">
        <v>55</v>
      </c>
      <c r="X111" s="119"/>
      <c r="Y111" s="119" t="str">
        <f t="shared" si="8"/>
        <v> </v>
      </c>
      <c r="Z111" s="119"/>
      <c r="AA111" s="119"/>
      <c r="AB111" s="119"/>
      <c r="AC111" s="119">
        <v>3000</v>
      </c>
      <c r="AD111" s="119"/>
      <c r="AE111" s="119"/>
      <c r="AF111" s="119"/>
      <c r="AG111" s="119"/>
      <c r="AH111" s="119"/>
      <c r="AI111" s="119" t="str">
        <f t="shared" si="9"/>
        <v> </v>
      </c>
      <c r="AJ111" s="119"/>
      <c r="AK111" s="119" t="str">
        <f t="shared" si="10"/>
        <v> </v>
      </c>
      <c r="AL111" s="119"/>
      <c r="AM111" s="119" t="str">
        <f t="shared" si="11"/>
        <v> </v>
      </c>
      <c r="AN111" s="119"/>
      <c r="AO111" s="119" t="str">
        <f t="shared" si="12"/>
        <v> </v>
      </c>
      <c r="AP111" s="119"/>
      <c r="AQ111" s="85">
        <v>300</v>
      </c>
      <c r="AR111" s="86"/>
      <c r="AS111" s="86"/>
      <c r="AT111" s="87"/>
      <c r="AU111" s="121" t="str">
        <f t="shared" si="6"/>
        <v>2500</v>
      </c>
      <c r="AV111" s="122"/>
      <c r="AW111" s="122"/>
      <c r="AX111" s="123"/>
      <c r="AY111" s="121" t="str">
        <f t="shared" si="7"/>
        <v>В норме</v>
      </c>
      <c r="AZ111" s="122"/>
      <c r="BA111" s="122"/>
      <c r="BB111" s="123"/>
      <c r="BC111" s="12"/>
    </row>
    <row r="112" spans="1:55" ht="12.75" customHeight="1">
      <c r="A112" s="53">
        <v>18</v>
      </c>
      <c r="B112" s="55"/>
      <c r="C112" s="88" t="s">
        <v>65</v>
      </c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90"/>
      <c r="S112" s="120">
        <v>2500</v>
      </c>
      <c r="T112" s="120"/>
      <c r="U112" s="120"/>
      <c r="V112" s="120"/>
      <c r="W112" s="119" t="s">
        <v>55</v>
      </c>
      <c r="X112" s="119"/>
      <c r="Y112" s="119" t="str">
        <f t="shared" si="8"/>
        <v> </v>
      </c>
      <c r="Z112" s="119"/>
      <c r="AA112" s="119" t="str">
        <f aca="true" t="shared" si="13" ref="AA112:AA119">W112</f>
        <v> </v>
      </c>
      <c r="AB112" s="119"/>
      <c r="AC112" s="119">
        <v>10000</v>
      </c>
      <c r="AD112" s="119"/>
      <c r="AE112" s="119" t="str">
        <f aca="true" t="shared" si="14" ref="AE112:AE119">W112</f>
        <v> </v>
      </c>
      <c r="AF112" s="119"/>
      <c r="AG112" s="119" t="str">
        <f aca="true" t="shared" si="15" ref="AG112:AG119">W112</f>
        <v> </v>
      </c>
      <c r="AH112" s="119"/>
      <c r="AI112" s="119" t="str">
        <f t="shared" si="9"/>
        <v> </v>
      </c>
      <c r="AJ112" s="119"/>
      <c r="AK112" s="119" t="str">
        <f t="shared" si="10"/>
        <v> </v>
      </c>
      <c r="AL112" s="119"/>
      <c r="AM112" s="119" t="str">
        <f t="shared" si="11"/>
        <v> </v>
      </c>
      <c r="AN112" s="119"/>
      <c r="AO112" s="119" t="str">
        <f t="shared" si="12"/>
        <v> </v>
      </c>
      <c r="AP112" s="119"/>
      <c r="AQ112" s="85">
        <v>300</v>
      </c>
      <c r="AR112" s="86"/>
      <c r="AS112" s="86"/>
      <c r="AT112" s="87"/>
      <c r="AU112" s="121" t="str">
        <f t="shared" si="6"/>
        <v>2500</v>
      </c>
      <c r="AV112" s="122"/>
      <c r="AW112" s="122"/>
      <c r="AX112" s="123"/>
      <c r="AY112" s="121" t="str">
        <f t="shared" si="7"/>
        <v>В норме</v>
      </c>
      <c r="AZ112" s="122"/>
      <c r="BA112" s="122"/>
      <c r="BB112" s="123"/>
      <c r="BC112" s="12"/>
    </row>
    <row r="113" spans="1:55" ht="12.75" customHeight="1">
      <c r="A113" s="53">
        <v>19</v>
      </c>
      <c r="B113" s="55"/>
      <c r="C113" s="88" t="s">
        <v>129</v>
      </c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90"/>
      <c r="S113" s="120">
        <v>2500</v>
      </c>
      <c r="T113" s="120"/>
      <c r="U113" s="120"/>
      <c r="V113" s="120"/>
      <c r="W113" s="119" t="s">
        <v>55</v>
      </c>
      <c r="X113" s="119"/>
      <c r="Y113" s="119" t="str">
        <f t="shared" si="8"/>
        <v> </v>
      </c>
      <c r="Z113" s="119"/>
      <c r="AA113" s="119" t="str">
        <f t="shared" si="13"/>
        <v> </v>
      </c>
      <c r="AB113" s="119"/>
      <c r="AC113" s="119">
        <v>10000</v>
      </c>
      <c r="AD113" s="119"/>
      <c r="AE113" s="119" t="str">
        <f t="shared" si="14"/>
        <v> </v>
      </c>
      <c r="AF113" s="119"/>
      <c r="AG113" s="119" t="str">
        <f t="shared" si="15"/>
        <v> </v>
      </c>
      <c r="AH113" s="119"/>
      <c r="AI113" s="119" t="str">
        <f t="shared" si="9"/>
        <v> </v>
      </c>
      <c r="AJ113" s="119"/>
      <c r="AK113" s="119" t="str">
        <f t="shared" si="10"/>
        <v> </v>
      </c>
      <c r="AL113" s="119"/>
      <c r="AM113" s="119" t="str">
        <f t="shared" si="11"/>
        <v> </v>
      </c>
      <c r="AN113" s="119"/>
      <c r="AO113" s="119" t="str">
        <f t="shared" si="12"/>
        <v> </v>
      </c>
      <c r="AP113" s="119"/>
      <c r="AQ113" s="85">
        <v>300</v>
      </c>
      <c r="AR113" s="86"/>
      <c r="AS113" s="86"/>
      <c r="AT113" s="87"/>
      <c r="AU113" s="121" t="str">
        <f aca="true" t="shared" si="16" ref="AU113:AU119">IF(MIN(W113:AP113)&lt;AQ113,"Не годен","2500")</f>
        <v>2500</v>
      </c>
      <c r="AV113" s="122"/>
      <c r="AW113" s="122"/>
      <c r="AX113" s="123"/>
      <c r="AY113" s="121" t="str">
        <f aca="true" t="shared" si="17" ref="AY113:AY119">IF(MIN(W113:AP113)&lt;AQ113,"Не годен","В норме")</f>
        <v>В норме</v>
      </c>
      <c r="AZ113" s="122"/>
      <c r="BA113" s="122"/>
      <c r="BB113" s="123"/>
      <c r="BC113" s="12"/>
    </row>
    <row r="114" spans="1:55" ht="12.75" customHeight="1">
      <c r="A114" s="53">
        <v>20</v>
      </c>
      <c r="B114" s="55"/>
      <c r="C114" s="88" t="s">
        <v>128</v>
      </c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90"/>
      <c r="S114" s="120">
        <v>2500</v>
      </c>
      <c r="T114" s="120"/>
      <c r="U114" s="120"/>
      <c r="V114" s="120"/>
      <c r="W114" s="119" t="s">
        <v>55</v>
      </c>
      <c r="X114" s="119"/>
      <c r="Y114" s="119" t="str">
        <f t="shared" si="8"/>
        <v> </v>
      </c>
      <c r="Z114" s="119"/>
      <c r="AA114" s="119" t="str">
        <f t="shared" si="13"/>
        <v> </v>
      </c>
      <c r="AB114" s="119"/>
      <c r="AC114" s="119">
        <v>10000</v>
      </c>
      <c r="AD114" s="119"/>
      <c r="AE114" s="119" t="str">
        <f t="shared" si="14"/>
        <v> </v>
      </c>
      <c r="AF114" s="119"/>
      <c r="AG114" s="119" t="str">
        <f t="shared" si="15"/>
        <v> </v>
      </c>
      <c r="AH114" s="119"/>
      <c r="AI114" s="119" t="str">
        <f t="shared" si="9"/>
        <v> </v>
      </c>
      <c r="AJ114" s="119"/>
      <c r="AK114" s="119" t="str">
        <f t="shared" si="10"/>
        <v> </v>
      </c>
      <c r="AL114" s="119"/>
      <c r="AM114" s="119" t="str">
        <f t="shared" si="11"/>
        <v> </v>
      </c>
      <c r="AN114" s="119"/>
      <c r="AO114" s="119" t="str">
        <f t="shared" si="12"/>
        <v> </v>
      </c>
      <c r="AP114" s="119"/>
      <c r="AQ114" s="85">
        <v>300</v>
      </c>
      <c r="AR114" s="86"/>
      <c r="AS114" s="86"/>
      <c r="AT114" s="87"/>
      <c r="AU114" s="121" t="str">
        <f t="shared" si="16"/>
        <v>2500</v>
      </c>
      <c r="AV114" s="122"/>
      <c r="AW114" s="122"/>
      <c r="AX114" s="123"/>
      <c r="AY114" s="121" t="str">
        <f t="shared" si="17"/>
        <v>В норме</v>
      </c>
      <c r="AZ114" s="122"/>
      <c r="BA114" s="122"/>
      <c r="BB114" s="123"/>
      <c r="BC114" s="12"/>
    </row>
    <row r="115" spans="1:55" ht="12.75" customHeight="1">
      <c r="A115" s="53">
        <v>21</v>
      </c>
      <c r="B115" s="55"/>
      <c r="C115" s="88" t="s">
        <v>158</v>
      </c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90"/>
      <c r="S115" s="120">
        <v>2500</v>
      </c>
      <c r="T115" s="120"/>
      <c r="U115" s="120"/>
      <c r="V115" s="120"/>
      <c r="W115" s="119" t="s">
        <v>55</v>
      </c>
      <c r="X115" s="119"/>
      <c r="Y115" s="119" t="str">
        <f t="shared" si="8"/>
        <v> </v>
      </c>
      <c r="Z115" s="119"/>
      <c r="AA115" s="119" t="str">
        <f t="shared" si="13"/>
        <v> </v>
      </c>
      <c r="AB115" s="119"/>
      <c r="AC115" s="119">
        <v>80</v>
      </c>
      <c r="AD115" s="119"/>
      <c r="AE115" s="119" t="str">
        <f t="shared" si="14"/>
        <v> </v>
      </c>
      <c r="AF115" s="119"/>
      <c r="AG115" s="119" t="str">
        <f t="shared" si="15"/>
        <v> </v>
      </c>
      <c r="AH115" s="119"/>
      <c r="AI115" s="119" t="str">
        <f t="shared" si="9"/>
        <v> </v>
      </c>
      <c r="AJ115" s="119"/>
      <c r="AK115" s="119" t="str">
        <f t="shared" si="10"/>
        <v> </v>
      </c>
      <c r="AL115" s="119"/>
      <c r="AM115" s="119" t="str">
        <f t="shared" si="11"/>
        <v> </v>
      </c>
      <c r="AN115" s="119"/>
      <c r="AO115" s="119" t="str">
        <f t="shared" si="12"/>
        <v> </v>
      </c>
      <c r="AP115" s="119"/>
      <c r="AQ115" s="85">
        <v>1</v>
      </c>
      <c r="AR115" s="86"/>
      <c r="AS115" s="86"/>
      <c r="AT115" s="87"/>
      <c r="AU115" s="121" t="str">
        <f t="shared" si="16"/>
        <v>2500</v>
      </c>
      <c r="AV115" s="122"/>
      <c r="AW115" s="122"/>
      <c r="AX115" s="123"/>
      <c r="AY115" s="121" t="str">
        <f t="shared" si="17"/>
        <v>В норме</v>
      </c>
      <c r="AZ115" s="122"/>
      <c r="BA115" s="122"/>
      <c r="BB115" s="123"/>
      <c r="BC115" s="12"/>
    </row>
    <row r="116" spans="1:55" ht="12.75" customHeight="1">
      <c r="A116" s="53">
        <v>22</v>
      </c>
      <c r="B116" s="55"/>
      <c r="C116" s="88" t="s">
        <v>130</v>
      </c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90"/>
      <c r="S116" s="120">
        <v>2500</v>
      </c>
      <c r="T116" s="120"/>
      <c r="U116" s="120"/>
      <c r="V116" s="120"/>
      <c r="W116" s="119" t="s">
        <v>55</v>
      </c>
      <c r="X116" s="119"/>
      <c r="Y116" s="119" t="str">
        <f t="shared" si="8"/>
        <v> </v>
      </c>
      <c r="Z116" s="119"/>
      <c r="AA116" s="119" t="str">
        <f t="shared" si="13"/>
        <v> </v>
      </c>
      <c r="AB116" s="119"/>
      <c r="AC116" s="119">
        <v>5000</v>
      </c>
      <c r="AD116" s="119"/>
      <c r="AE116" s="119" t="str">
        <f t="shared" si="14"/>
        <v> </v>
      </c>
      <c r="AF116" s="119"/>
      <c r="AG116" s="119" t="str">
        <f t="shared" si="15"/>
        <v> </v>
      </c>
      <c r="AH116" s="119"/>
      <c r="AI116" s="119" t="str">
        <f t="shared" si="9"/>
        <v> </v>
      </c>
      <c r="AJ116" s="119"/>
      <c r="AK116" s="119" t="str">
        <f t="shared" si="10"/>
        <v> </v>
      </c>
      <c r="AL116" s="119"/>
      <c r="AM116" s="119" t="str">
        <f t="shared" si="11"/>
        <v> </v>
      </c>
      <c r="AN116" s="119"/>
      <c r="AO116" s="119" t="str">
        <f t="shared" si="12"/>
        <v> </v>
      </c>
      <c r="AP116" s="119"/>
      <c r="AQ116" s="85">
        <v>1</v>
      </c>
      <c r="AR116" s="86"/>
      <c r="AS116" s="86"/>
      <c r="AT116" s="87"/>
      <c r="AU116" s="121" t="str">
        <f t="shared" si="16"/>
        <v>2500</v>
      </c>
      <c r="AV116" s="122"/>
      <c r="AW116" s="122"/>
      <c r="AX116" s="123"/>
      <c r="AY116" s="121" t="str">
        <f t="shared" si="17"/>
        <v>В норме</v>
      </c>
      <c r="AZ116" s="122"/>
      <c r="BA116" s="122"/>
      <c r="BB116" s="123"/>
      <c r="BC116" s="12"/>
    </row>
    <row r="117" spans="1:55" ht="12.75" customHeight="1">
      <c r="A117" s="53">
        <v>23</v>
      </c>
      <c r="B117" s="55"/>
      <c r="C117" s="88" t="s">
        <v>131</v>
      </c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90"/>
      <c r="S117" s="120">
        <v>2500</v>
      </c>
      <c r="T117" s="120"/>
      <c r="U117" s="120"/>
      <c r="V117" s="120"/>
      <c r="W117" s="119" t="s">
        <v>55</v>
      </c>
      <c r="X117" s="119"/>
      <c r="Y117" s="119" t="str">
        <f t="shared" si="8"/>
        <v> </v>
      </c>
      <c r="Z117" s="119"/>
      <c r="AA117" s="119" t="str">
        <f t="shared" si="13"/>
        <v> </v>
      </c>
      <c r="AB117" s="119"/>
      <c r="AC117" s="119">
        <v>5000</v>
      </c>
      <c r="AD117" s="119"/>
      <c r="AE117" s="119" t="str">
        <f t="shared" si="14"/>
        <v> </v>
      </c>
      <c r="AF117" s="119"/>
      <c r="AG117" s="119" t="str">
        <f t="shared" si="15"/>
        <v> </v>
      </c>
      <c r="AH117" s="119"/>
      <c r="AI117" s="119" t="str">
        <f t="shared" si="9"/>
        <v> </v>
      </c>
      <c r="AJ117" s="119"/>
      <c r="AK117" s="119" t="str">
        <f t="shared" si="10"/>
        <v> </v>
      </c>
      <c r="AL117" s="119"/>
      <c r="AM117" s="119" t="str">
        <f t="shared" si="11"/>
        <v> </v>
      </c>
      <c r="AN117" s="119"/>
      <c r="AO117" s="119" t="str">
        <f t="shared" si="12"/>
        <v> </v>
      </c>
      <c r="AP117" s="119"/>
      <c r="AQ117" s="85">
        <v>1</v>
      </c>
      <c r="AR117" s="86"/>
      <c r="AS117" s="86"/>
      <c r="AT117" s="87"/>
      <c r="AU117" s="121" t="str">
        <f t="shared" si="16"/>
        <v>2500</v>
      </c>
      <c r="AV117" s="122"/>
      <c r="AW117" s="122"/>
      <c r="AX117" s="123"/>
      <c r="AY117" s="121" t="str">
        <f t="shared" si="17"/>
        <v>В норме</v>
      </c>
      <c r="AZ117" s="122"/>
      <c r="BA117" s="122"/>
      <c r="BB117" s="123"/>
      <c r="BC117" s="12"/>
    </row>
    <row r="118" spans="1:55" ht="12.75" customHeight="1">
      <c r="A118" s="53">
        <v>24</v>
      </c>
      <c r="B118" s="55"/>
      <c r="C118" s="88" t="s">
        <v>132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90"/>
      <c r="S118" s="120">
        <v>2500</v>
      </c>
      <c r="T118" s="120"/>
      <c r="U118" s="120"/>
      <c r="V118" s="120"/>
      <c r="W118" s="119" t="s">
        <v>55</v>
      </c>
      <c r="X118" s="119"/>
      <c r="Y118" s="119" t="str">
        <f t="shared" si="8"/>
        <v> </v>
      </c>
      <c r="Z118" s="119"/>
      <c r="AA118" s="119" t="str">
        <f t="shared" si="13"/>
        <v> </v>
      </c>
      <c r="AB118" s="119"/>
      <c r="AC118" s="119">
        <v>300</v>
      </c>
      <c r="AD118" s="119"/>
      <c r="AE118" s="119" t="str">
        <f t="shared" si="14"/>
        <v> </v>
      </c>
      <c r="AF118" s="119"/>
      <c r="AG118" s="119" t="str">
        <f t="shared" si="15"/>
        <v> </v>
      </c>
      <c r="AH118" s="119"/>
      <c r="AI118" s="119" t="str">
        <f t="shared" si="9"/>
        <v> </v>
      </c>
      <c r="AJ118" s="119"/>
      <c r="AK118" s="119" t="str">
        <f t="shared" si="10"/>
        <v> </v>
      </c>
      <c r="AL118" s="119"/>
      <c r="AM118" s="119" t="str">
        <f t="shared" si="11"/>
        <v> </v>
      </c>
      <c r="AN118" s="119"/>
      <c r="AO118" s="119" t="str">
        <f t="shared" si="12"/>
        <v> </v>
      </c>
      <c r="AP118" s="119"/>
      <c r="AQ118" s="85">
        <v>1</v>
      </c>
      <c r="AR118" s="86"/>
      <c r="AS118" s="86"/>
      <c r="AT118" s="87"/>
      <c r="AU118" s="121" t="str">
        <f t="shared" si="16"/>
        <v>2500</v>
      </c>
      <c r="AV118" s="122"/>
      <c r="AW118" s="122"/>
      <c r="AX118" s="123"/>
      <c r="AY118" s="121" t="str">
        <f t="shared" si="17"/>
        <v>В норме</v>
      </c>
      <c r="AZ118" s="122"/>
      <c r="BA118" s="122"/>
      <c r="BB118" s="123"/>
      <c r="BC118" s="12"/>
    </row>
    <row r="119" spans="1:55" ht="12.75" customHeight="1">
      <c r="A119" s="53">
        <v>25</v>
      </c>
      <c r="B119" s="55"/>
      <c r="C119" s="88" t="s">
        <v>133</v>
      </c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90"/>
      <c r="S119" s="120">
        <v>2500</v>
      </c>
      <c r="T119" s="120"/>
      <c r="U119" s="120"/>
      <c r="V119" s="120"/>
      <c r="W119" s="119" t="s">
        <v>55</v>
      </c>
      <c r="X119" s="119"/>
      <c r="Y119" s="119" t="str">
        <f t="shared" si="8"/>
        <v> </v>
      </c>
      <c r="Z119" s="119"/>
      <c r="AA119" s="119" t="str">
        <f t="shared" si="13"/>
        <v> </v>
      </c>
      <c r="AB119" s="119"/>
      <c r="AC119" s="119">
        <v>80</v>
      </c>
      <c r="AD119" s="119"/>
      <c r="AE119" s="119" t="str">
        <f t="shared" si="14"/>
        <v> </v>
      </c>
      <c r="AF119" s="119"/>
      <c r="AG119" s="119" t="str">
        <f t="shared" si="15"/>
        <v> </v>
      </c>
      <c r="AH119" s="119"/>
      <c r="AI119" s="119" t="str">
        <f t="shared" si="9"/>
        <v> </v>
      </c>
      <c r="AJ119" s="119"/>
      <c r="AK119" s="119" t="str">
        <f t="shared" si="10"/>
        <v> </v>
      </c>
      <c r="AL119" s="119"/>
      <c r="AM119" s="119" t="str">
        <f t="shared" si="11"/>
        <v> </v>
      </c>
      <c r="AN119" s="119"/>
      <c r="AO119" s="119" t="str">
        <f t="shared" si="12"/>
        <v> </v>
      </c>
      <c r="AP119" s="119"/>
      <c r="AQ119" s="85">
        <v>1</v>
      </c>
      <c r="AR119" s="86"/>
      <c r="AS119" s="86"/>
      <c r="AT119" s="87"/>
      <c r="AU119" s="121" t="str">
        <f t="shared" si="16"/>
        <v>2500</v>
      </c>
      <c r="AV119" s="122"/>
      <c r="AW119" s="122"/>
      <c r="AX119" s="123"/>
      <c r="AY119" s="121" t="str">
        <f t="shared" si="17"/>
        <v>В норме</v>
      </c>
      <c r="AZ119" s="122"/>
      <c r="BA119" s="122"/>
      <c r="BB119" s="123"/>
      <c r="BC119" s="12"/>
    </row>
    <row r="120" spans="1:55" ht="12.75" customHeight="1">
      <c r="A120" s="53">
        <v>26</v>
      </c>
      <c r="B120" s="55"/>
      <c r="C120" s="88" t="s">
        <v>120</v>
      </c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90"/>
      <c r="S120" s="120">
        <v>2500</v>
      </c>
      <c r="T120" s="120"/>
      <c r="U120" s="120"/>
      <c r="V120" s="120"/>
      <c r="W120" s="119"/>
      <c r="X120" s="119"/>
      <c r="Y120" s="119"/>
      <c r="Z120" s="119"/>
      <c r="AA120" s="119"/>
      <c r="AB120" s="119"/>
      <c r="AC120" s="119">
        <v>7</v>
      </c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85">
        <v>1</v>
      </c>
      <c r="AR120" s="86"/>
      <c r="AS120" s="86"/>
      <c r="AT120" s="87"/>
      <c r="AU120" s="121" t="str">
        <f t="shared" si="6"/>
        <v>2500</v>
      </c>
      <c r="AV120" s="122"/>
      <c r="AW120" s="122"/>
      <c r="AX120" s="123"/>
      <c r="AY120" s="121" t="str">
        <f t="shared" si="7"/>
        <v>В норме</v>
      </c>
      <c r="AZ120" s="122"/>
      <c r="BA120" s="122"/>
      <c r="BB120" s="123"/>
      <c r="BC120" s="12"/>
    </row>
    <row r="121" spans="1:55" ht="12.75" customHeight="1">
      <c r="A121" s="53">
        <v>27</v>
      </c>
      <c r="B121" s="55"/>
      <c r="C121" s="88" t="s">
        <v>121</v>
      </c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90"/>
      <c r="S121" s="120">
        <v>2500</v>
      </c>
      <c r="T121" s="120"/>
      <c r="U121" s="120"/>
      <c r="V121" s="120"/>
      <c r="W121" s="119"/>
      <c r="X121" s="119"/>
      <c r="Y121" s="119"/>
      <c r="Z121" s="119"/>
      <c r="AA121" s="119"/>
      <c r="AB121" s="119"/>
      <c r="AC121" s="119">
        <v>70000</v>
      </c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85">
        <v>300</v>
      </c>
      <c r="AR121" s="86"/>
      <c r="AS121" s="86"/>
      <c r="AT121" s="87"/>
      <c r="AU121" s="121" t="str">
        <f t="shared" si="6"/>
        <v>2500</v>
      </c>
      <c r="AV121" s="122"/>
      <c r="AW121" s="122"/>
      <c r="AX121" s="123"/>
      <c r="AY121" s="121" t="str">
        <f t="shared" si="7"/>
        <v>В норме</v>
      </c>
      <c r="AZ121" s="122"/>
      <c r="BA121" s="122"/>
      <c r="BB121" s="123"/>
      <c r="BC121" s="12"/>
    </row>
    <row r="122" spans="1:55" ht="12.75" customHeight="1">
      <c r="A122" s="53">
        <v>28</v>
      </c>
      <c r="B122" s="55"/>
      <c r="C122" s="88" t="s">
        <v>122</v>
      </c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90"/>
      <c r="S122" s="120">
        <v>2500</v>
      </c>
      <c r="T122" s="120"/>
      <c r="U122" s="120"/>
      <c r="V122" s="120"/>
      <c r="W122" s="119"/>
      <c r="X122" s="119"/>
      <c r="Y122" s="119"/>
      <c r="Z122" s="119"/>
      <c r="AA122" s="119"/>
      <c r="AB122" s="119"/>
      <c r="AC122" s="119">
        <v>70000</v>
      </c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85">
        <v>300</v>
      </c>
      <c r="AR122" s="86"/>
      <c r="AS122" s="86"/>
      <c r="AT122" s="87"/>
      <c r="AU122" s="121" t="str">
        <f t="shared" si="6"/>
        <v>2500</v>
      </c>
      <c r="AV122" s="122"/>
      <c r="AW122" s="122"/>
      <c r="AX122" s="123"/>
      <c r="AY122" s="121" t="str">
        <f t="shared" si="7"/>
        <v>В норме</v>
      </c>
      <c r="AZ122" s="122"/>
      <c r="BA122" s="122"/>
      <c r="BB122" s="123"/>
      <c r="BC122" s="12"/>
    </row>
    <row r="123" spans="1:55" ht="12.75" customHeight="1">
      <c r="A123" s="53">
        <v>29</v>
      </c>
      <c r="B123" s="55"/>
      <c r="C123" s="88" t="s">
        <v>123</v>
      </c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90"/>
      <c r="S123" s="120">
        <v>2500</v>
      </c>
      <c r="T123" s="120"/>
      <c r="U123" s="120"/>
      <c r="V123" s="120"/>
      <c r="W123" s="119"/>
      <c r="X123" s="119"/>
      <c r="Y123" s="119"/>
      <c r="Z123" s="119"/>
      <c r="AA123" s="119"/>
      <c r="AB123" s="119"/>
      <c r="AC123" s="119">
        <v>10000</v>
      </c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85">
        <v>300</v>
      </c>
      <c r="AR123" s="86"/>
      <c r="AS123" s="86"/>
      <c r="AT123" s="87"/>
      <c r="AU123" s="121" t="str">
        <f t="shared" si="6"/>
        <v>2500</v>
      </c>
      <c r="AV123" s="122"/>
      <c r="AW123" s="122"/>
      <c r="AX123" s="123"/>
      <c r="AY123" s="121" t="str">
        <f t="shared" si="7"/>
        <v>В норме</v>
      </c>
      <c r="AZ123" s="122"/>
      <c r="BA123" s="122"/>
      <c r="BB123" s="123"/>
      <c r="BC123" s="12"/>
    </row>
    <row r="124" spans="1:55" ht="12.75" customHeight="1">
      <c r="A124" s="53">
        <v>30</v>
      </c>
      <c r="B124" s="55"/>
      <c r="C124" s="88" t="s">
        <v>124</v>
      </c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90"/>
      <c r="S124" s="120">
        <v>2500</v>
      </c>
      <c r="T124" s="120"/>
      <c r="U124" s="120"/>
      <c r="V124" s="120"/>
      <c r="W124" s="119">
        <v>10000</v>
      </c>
      <c r="X124" s="119"/>
      <c r="Y124" s="119"/>
      <c r="Z124" s="119"/>
      <c r="AA124" s="119"/>
      <c r="AB124" s="119"/>
      <c r="AC124" s="119">
        <v>10000</v>
      </c>
      <c r="AD124" s="119"/>
      <c r="AE124" s="119">
        <v>10000</v>
      </c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85">
        <v>300</v>
      </c>
      <c r="AR124" s="86"/>
      <c r="AS124" s="86"/>
      <c r="AT124" s="87"/>
      <c r="AU124" s="121" t="str">
        <f t="shared" si="6"/>
        <v>2500</v>
      </c>
      <c r="AV124" s="122"/>
      <c r="AW124" s="122"/>
      <c r="AX124" s="123"/>
      <c r="AY124" s="121" t="str">
        <f t="shared" si="7"/>
        <v>В норме</v>
      </c>
      <c r="AZ124" s="122"/>
      <c r="BA124" s="122"/>
      <c r="BB124" s="123"/>
      <c r="BC124" s="12"/>
    </row>
    <row r="125" spans="1:55" ht="12.75" customHeight="1">
      <c r="A125" s="53">
        <v>31</v>
      </c>
      <c r="B125" s="55"/>
      <c r="C125" s="88" t="s">
        <v>125</v>
      </c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90"/>
      <c r="S125" s="120">
        <v>2500</v>
      </c>
      <c r="T125" s="120"/>
      <c r="U125" s="120"/>
      <c r="V125" s="120"/>
      <c r="W125" s="119"/>
      <c r="X125" s="119"/>
      <c r="Y125" s="119"/>
      <c r="Z125" s="119"/>
      <c r="AA125" s="119"/>
      <c r="AB125" s="119"/>
      <c r="AC125" s="119">
        <v>100</v>
      </c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85">
        <v>1</v>
      </c>
      <c r="AR125" s="86"/>
      <c r="AS125" s="86"/>
      <c r="AT125" s="87"/>
      <c r="AU125" s="121" t="str">
        <f t="shared" si="6"/>
        <v>2500</v>
      </c>
      <c r="AV125" s="122"/>
      <c r="AW125" s="122"/>
      <c r="AX125" s="123"/>
      <c r="AY125" s="121" t="str">
        <f t="shared" si="7"/>
        <v>В норме</v>
      </c>
      <c r="AZ125" s="122"/>
      <c r="BA125" s="122"/>
      <c r="BB125" s="123"/>
      <c r="BC125" s="12"/>
    </row>
    <row r="126" spans="1:55" ht="12.75" customHeight="1">
      <c r="A126" s="53">
        <v>32</v>
      </c>
      <c r="B126" s="55"/>
      <c r="C126" s="88" t="s">
        <v>126</v>
      </c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90"/>
      <c r="S126" s="120">
        <v>2500</v>
      </c>
      <c r="T126" s="120"/>
      <c r="U126" s="120"/>
      <c r="V126" s="120"/>
      <c r="W126" s="119"/>
      <c r="X126" s="119"/>
      <c r="Y126" s="119"/>
      <c r="Z126" s="119"/>
      <c r="AA126" s="119"/>
      <c r="AB126" s="119"/>
      <c r="AC126" s="119">
        <v>10000</v>
      </c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85">
        <v>300</v>
      </c>
      <c r="AR126" s="86"/>
      <c r="AS126" s="86"/>
      <c r="AT126" s="87"/>
      <c r="AU126" s="121" t="str">
        <f>IF(MIN(W126:AP126)&lt;AQ126,"Не годен","2500")</f>
        <v>2500</v>
      </c>
      <c r="AV126" s="122"/>
      <c r="AW126" s="122"/>
      <c r="AX126" s="123"/>
      <c r="AY126" s="121" t="str">
        <f aca="true" t="shared" si="18" ref="AY126:AY132">IF(MIN(W126:AP126)&lt;AQ126,"Не годен","В норме")</f>
        <v>В норме</v>
      </c>
      <c r="AZ126" s="122"/>
      <c r="BA126" s="122"/>
      <c r="BB126" s="123"/>
      <c r="BC126" s="12"/>
    </row>
    <row r="127" spans="1:55" ht="12.75" customHeight="1">
      <c r="A127" s="53">
        <v>33</v>
      </c>
      <c r="B127" s="55"/>
      <c r="C127" s="88" t="s">
        <v>127</v>
      </c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90"/>
      <c r="S127" s="120">
        <v>2500</v>
      </c>
      <c r="T127" s="120"/>
      <c r="U127" s="120"/>
      <c r="V127" s="120"/>
      <c r="W127" s="119"/>
      <c r="X127" s="119"/>
      <c r="Y127" s="119"/>
      <c r="Z127" s="119"/>
      <c r="AA127" s="119"/>
      <c r="AB127" s="119"/>
      <c r="AC127" s="119">
        <v>10000</v>
      </c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85">
        <v>300</v>
      </c>
      <c r="AR127" s="86"/>
      <c r="AS127" s="86"/>
      <c r="AT127" s="87"/>
      <c r="AU127" s="121" t="str">
        <f>IF(MIN(W127:AP127)&lt;AQ127,"Не годен","2500")</f>
        <v>2500</v>
      </c>
      <c r="AV127" s="122"/>
      <c r="AW127" s="122"/>
      <c r="AX127" s="123"/>
      <c r="AY127" s="121" t="str">
        <f t="shared" si="18"/>
        <v>В норме</v>
      </c>
      <c r="AZ127" s="122"/>
      <c r="BA127" s="122"/>
      <c r="BB127" s="123"/>
      <c r="BC127" s="12"/>
    </row>
    <row r="128" spans="1:55" ht="12.75" customHeight="1">
      <c r="A128" s="53">
        <v>34</v>
      </c>
      <c r="B128" s="55"/>
      <c r="C128" s="88" t="s">
        <v>87</v>
      </c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90"/>
      <c r="S128" s="120">
        <v>2500</v>
      </c>
      <c r="T128" s="120"/>
      <c r="U128" s="120"/>
      <c r="V128" s="120"/>
      <c r="W128" s="119" t="s">
        <v>55</v>
      </c>
      <c r="X128" s="119"/>
      <c r="Y128" s="119" t="str">
        <f>W128</f>
        <v> </v>
      </c>
      <c r="Z128" s="119"/>
      <c r="AA128" s="119" t="str">
        <f>W128</f>
        <v> </v>
      </c>
      <c r="AB128" s="119"/>
      <c r="AC128" s="154">
        <v>10000</v>
      </c>
      <c r="AD128" s="155"/>
      <c r="AE128" s="119" t="str">
        <f>W128</f>
        <v> </v>
      </c>
      <c r="AF128" s="119"/>
      <c r="AG128" s="119" t="str">
        <f>W128</f>
        <v> </v>
      </c>
      <c r="AH128" s="119"/>
      <c r="AI128" s="119" t="str">
        <f>W128</f>
        <v> </v>
      </c>
      <c r="AJ128" s="119"/>
      <c r="AK128" s="119" t="str">
        <f>W128</f>
        <v> </v>
      </c>
      <c r="AL128" s="119"/>
      <c r="AM128" s="119" t="str">
        <f>W128</f>
        <v> </v>
      </c>
      <c r="AN128" s="119"/>
      <c r="AO128" s="119" t="str">
        <f>W128</f>
        <v> </v>
      </c>
      <c r="AP128" s="119"/>
      <c r="AQ128" s="85">
        <v>300</v>
      </c>
      <c r="AR128" s="86"/>
      <c r="AS128" s="86"/>
      <c r="AT128" s="87"/>
      <c r="AU128" s="121">
        <v>15000</v>
      </c>
      <c r="AV128" s="122"/>
      <c r="AW128" s="122"/>
      <c r="AX128" s="123"/>
      <c r="AY128" s="121" t="str">
        <f t="shared" si="18"/>
        <v>В норме</v>
      </c>
      <c r="AZ128" s="122"/>
      <c r="BA128" s="122"/>
      <c r="BB128" s="123"/>
      <c r="BC128" s="12"/>
    </row>
    <row r="129" spans="1:55" ht="12.75" customHeight="1">
      <c r="A129" s="53">
        <v>35</v>
      </c>
      <c r="B129" s="55"/>
      <c r="C129" s="88" t="s">
        <v>88</v>
      </c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90"/>
      <c r="S129" s="120">
        <v>2500</v>
      </c>
      <c r="T129" s="120"/>
      <c r="U129" s="120"/>
      <c r="V129" s="120"/>
      <c r="W129" s="119" t="s">
        <v>55</v>
      </c>
      <c r="X129" s="119"/>
      <c r="Y129" s="119" t="str">
        <f>W129</f>
        <v> </v>
      </c>
      <c r="Z129" s="119"/>
      <c r="AA129" s="119" t="str">
        <f>W129</f>
        <v> </v>
      </c>
      <c r="AB129" s="119"/>
      <c r="AC129" s="119">
        <v>10000</v>
      </c>
      <c r="AD129" s="119"/>
      <c r="AE129" s="119" t="str">
        <f>W129</f>
        <v> </v>
      </c>
      <c r="AF129" s="119"/>
      <c r="AG129" s="119" t="str">
        <f>W129</f>
        <v> </v>
      </c>
      <c r="AH129" s="119"/>
      <c r="AI129" s="119" t="str">
        <f>W129</f>
        <v> </v>
      </c>
      <c r="AJ129" s="119"/>
      <c r="AK129" s="119" t="str">
        <f>W129</f>
        <v> </v>
      </c>
      <c r="AL129" s="119"/>
      <c r="AM129" s="119" t="str">
        <f>W129</f>
        <v> </v>
      </c>
      <c r="AN129" s="119"/>
      <c r="AO129" s="119" t="str">
        <f>W129</f>
        <v> </v>
      </c>
      <c r="AP129" s="119"/>
      <c r="AQ129" s="85">
        <v>300</v>
      </c>
      <c r="AR129" s="86"/>
      <c r="AS129" s="86"/>
      <c r="AT129" s="87"/>
      <c r="AU129" s="121">
        <v>15000</v>
      </c>
      <c r="AV129" s="122"/>
      <c r="AW129" s="122"/>
      <c r="AX129" s="123"/>
      <c r="AY129" s="121" t="str">
        <f t="shared" si="18"/>
        <v>В норме</v>
      </c>
      <c r="AZ129" s="122"/>
      <c r="BA129" s="122"/>
      <c r="BB129" s="123"/>
      <c r="BC129" s="12"/>
    </row>
    <row r="130" spans="1:55" ht="12.75" customHeight="1">
      <c r="A130" s="53">
        <v>36</v>
      </c>
      <c r="B130" s="55"/>
      <c r="C130" s="88" t="s">
        <v>134</v>
      </c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90"/>
      <c r="S130" s="120">
        <v>2500</v>
      </c>
      <c r="T130" s="120"/>
      <c r="U130" s="120"/>
      <c r="V130" s="120"/>
      <c r="W130" s="119"/>
      <c r="X130" s="119"/>
      <c r="Y130" s="119"/>
      <c r="Z130" s="119"/>
      <c r="AA130" s="119"/>
      <c r="AB130" s="119"/>
      <c r="AC130" s="119">
        <v>10000</v>
      </c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85">
        <v>300</v>
      </c>
      <c r="AR130" s="86"/>
      <c r="AS130" s="86"/>
      <c r="AT130" s="87"/>
      <c r="AU130" s="121">
        <v>15000</v>
      </c>
      <c r="AV130" s="122"/>
      <c r="AW130" s="122"/>
      <c r="AX130" s="123"/>
      <c r="AY130" s="121" t="str">
        <f t="shared" si="18"/>
        <v>В норме</v>
      </c>
      <c r="AZ130" s="122"/>
      <c r="BA130" s="122"/>
      <c r="BB130" s="123"/>
      <c r="BC130" s="12"/>
    </row>
    <row r="131" spans="1:55" ht="12.75" customHeight="1">
      <c r="A131" s="53">
        <v>37</v>
      </c>
      <c r="B131" s="55"/>
      <c r="C131" s="88" t="s">
        <v>135</v>
      </c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90"/>
      <c r="S131" s="120">
        <v>2500</v>
      </c>
      <c r="T131" s="120"/>
      <c r="U131" s="120"/>
      <c r="V131" s="120"/>
      <c r="W131" s="119"/>
      <c r="X131" s="119"/>
      <c r="Y131" s="119"/>
      <c r="Z131" s="119"/>
      <c r="AA131" s="119"/>
      <c r="AB131" s="119"/>
      <c r="AC131" s="119">
        <v>10000</v>
      </c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85">
        <v>300</v>
      </c>
      <c r="AR131" s="86"/>
      <c r="AS131" s="86"/>
      <c r="AT131" s="87"/>
      <c r="AU131" s="121">
        <v>15000</v>
      </c>
      <c r="AV131" s="122"/>
      <c r="AW131" s="122"/>
      <c r="AX131" s="123"/>
      <c r="AY131" s="121" t="str">
        <f t="shared" si="18"/>
        <v>В норме</v>
      </c>
      <c r="AZ131" s="122"/>
      <c r="BA131" s="122"/>
      <c r="BB131" s="123"/>
      <c r="BC131" s="12"/>
    </row>
    <row r="132" spans="1:55" ht="12.75" customHeight="1">
      <c r="A132" s="53">
        <v>38</v>
      </c>
      <c r="B132" s="55"/>
      <c r="C132" s="88" t="s">
        <v>136</v>
      </c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90"/>
      <c r="S132" s="120">
        <v>2500</v>
      </c>
      <c r="T132" s="120"/>
      <c r="U132" s="120"/>
      <c r="V132" s="120"/>
      <c r="W132" s="119"/>
      <c r="X132" s="119"/>
      <c r="Y132" s="119"/>
      <c r="Z132" s="119"/>
      <c r="AA132" s="119"/>
      <c r="AB132" s="119"/>
      <c r="AC132" s="119">
        <v>10000</v>
      </c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85">
        <v>300</v>
      </c>
      <c r="AR132" s="86"/>
      <c r="AS132" s="86"/>
      <c r="AT132" s="87"/>
      <c r="AU132" s="121">
        <v>15000</v>
      </c>
      <c r="AV132" s="122"/>
      <c r="AW132" s="122"/>
      <c r="AX132" s="123"/>
      <c r="AY132" s="121" t="str">
        <f t="shared" si="18"/>
        <v>В норме</v>
      </c>
      <c r="AZ132" s="122"/>
      <c r="BA132" s="122"/>
      <c r="BB132" s="123"/>
      <c r="BC132" s="12"/>
    </row>
    <row r="133" spans="1:55" ht="12.75" customHeight="1">
      <c r="A133" s="53">
        <v>39</v>
      </c>
      <c r="B133" s="55"/>
      <c r="C133" s="88" t="s">
        <v>137</v>
      </c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90"/>
      <c r="S133" s="120">
        <v>2500</v>
      </c>
      <c r="T133" s="120"/>
      <c r="U133" s="120"/>
      <c r="V133" s="120"/>
      <c r="W133" s="119"/>
      <c r="X133" s="119"/>
      <c r="Y133" s="119"/>
      <c r="Z133" s="119"/>
      <c r="AA133" s="119"/>
      <c r="AB133" s="119"/>
      <c r="AC133" s="119">
        <v>10000</v>
      </c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85">
        <v>300</v>
      </c>
      <c r="AR133" s="86"/>
      <c r="AS133" s="86"/>
      <c r="AT133" s="87"/>
      <c r="AU133" s="121">
        <v>15000</v>
      </c>
      <c r="AV133" s="122"/>
      <c r="AW133" s="122"/>
      <c r="AX133" s="123"/>
      <c r="AY133" s="121" t="str">
        <f>IF(MIN(W133:AP133)&lt;AQ133,"Не годен","В норме")</f>
        <v>В норме</v>
      </c>
      <c r="AZ133" s="122"/>
      <c r="BA133" s="122"/>
      <c r="BB133" s="123"/>
      <c r="BC133" s="12"/>
    </row>
    <row r="134" spans="1:55" ht="12.75" customHeight="1">
      <c r="A134" s="53">
        <v>40</v>
      </c>
      <c r="B134" s="55"/>
      <c r="C134" s="153" t="s">
        <v>303</v>
      </c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90"/>
      <c r="S134" s="120">
        <v>2500</v>
      </c>
      <c r="T134" s="120"/>
      <c r="U134" s="120"/>
      <c r="V134" s="120"/>
      <c r="W134" s="119"/>
      <c r="X134" s="119"/>
      <c r="Y134" s="119"/>
      <c r="Z134" s="119"/>
      <c r="AA134" s="119"/>
      <c r="AB134" s="119"/>
      <c r="AC134" s="119">
        <v>10000</v>
      </c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85">
        <v>300</v>
      </c>
      <c r="AR134" s="86"/>
      <c r="AS134" s="86"/>
      <c r="AT134" s="87"/>
      <c r="AU134" s="121">
        <v>30000</v>
      </c>
      <c r="AV134" s="122"/>
      <c r="AW134" s="122"/>
      <c r="AX134" s="123"/>
      <c r="AY134" s="121" t="str">
        <f>IF(MIN(W134:AP134)&lt;AQ134,"Не годен","В норме")</f>
        <v>В норме</v>
      </c>
      <c r="AZ134" s="122"/>
      <c r="BA134" s="122"/>
      <c r="BB134" s="123"/>
      <c r="BC134" s="12"/>
    </row>
    <row r="135" spans="1:55" ht="12.75" customHeight="1">
      <c r="A135" s="53">
        <v>41</v>
      </c>
      <c r="B135" s="55"/>
      <c r="C135" s="153" t="s">
        <v>304</v>
      </c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90"/>
      <c r="S135" s="120">
        <v>2500</v>
      </c>
      <c r="T135" s="120"/>
      <c r="U135" s="120"/>
      <c r="V135" s="120"/>
      <c r="W135" s="119"/>
      <c r="X135" s="119"/>
      <c r="Y135" s="119"/>
      <c r="Z135" s="119"/>
      <c r="AA135" s="119"/>
      <c r="AB135" s="119"/>
      <c r="AC135" s="119">
        <v>10000</v>
      </c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85">
        <v>300</v>
      </c>
      <c r="AR135" s="86"/>
      <c r="AS135" s="86"/>
      <c r="AT135" s="87"/>
      <c r="AU135" s="121">
        <v>30000</v>
      </c>
      <c r="AV135" s="122"/>
      <c r="AW135" s="122"/>
      <c r="AX135" s="123"/>
      <c r="AY135" s="121" t="str">
        <f>IF(MIN(W135:AP135)&lt;AQ135,"Не годен","В норме")</f>
        <v>В норме</v>
      </c>
      <c r="AZ135" s="122"/>
      <c r="BA135" s="122"/>
      <c r="BB135" s="123"/>
      <c r="BC135" s="12"/>
    </row>
    <row r="136" spans="1:55" ht="12.75" customHeight="1">
      <c r="A136" s="53">
        <v>42</v>
      </c>
      <c r="B136" s="55"/>
      <c r="C136" s="88" t="s">
        <v>412</v>
      </c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90"/>
      <c r="S136" s="120">
        <v>2500</v>
      </c>
      <c r="T136" s="120"/>
      <c r="U136" s="120"/>
      <c r="V136" s="120"/>
      <c r="W136" s="119"/>
      <c r="X136" s="119"/>
      <c r="Y136" s="119"/>
      <c r="Z136" s="119"/>
      <c r="AA136" s="119"/>
      <c r="AB136" s="119"/>
      <c r="AC136" s="119">
        <v>10000</v>
      </c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85">
        <v>300</v>
      </c>
      <c r="AR136" s="86"/>
      <c r="AS136" s="86"/>
      <c r="AT136" s="87"/>
      <c r="AU136" s="121">
        <v>100000</v>
      </c>
      <c r="AV136" s="122"/>
      <c r="AW136" s="122"/>
      <c r="AX136" s="123"/>
      <c r="AY136" s="121" t="str">
        <f>IF(MIN(W136:AP136)&lt;AQ136,"Не годен","В норме")</f>
        <v>В норме</v>
      </c>
      <c r="AZ136" s="122"/>
      <c r="BA136" s="122"/>
      <c r="BB136" s="123"/>
      <c r="BC136" s="12"/>
    </row>
    <row r="137" spans="1:55" ht="12.75" customHeight="1">
      <c r="A137" s="128">
        <v>43</v>
      </c>
      <c r="B137" s="128"/>
      <c r="C137" s="153" t="s">
        <v>437</v>
      </c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90"/>
      <c r="S137" s="120">
        <v>2500</v>
      </c>
      <c r="T137" s="120"/>
      <c r="U137" s="120"/>
      <c r="V137" s="120"/>
      <c r="W137" s="119"/>
      <c r="X137" s="119"/>
      <c r="Y137" s="119"/>
      <c r="Z137" s="119"/>
      <c r="AA137" s="119"/>
      <c r="AB137" s="119"/>
      <c r="AC137" s="119">
        <v>10000</v>
      </c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85">
        <v>300</v>
      </c>
      <c r="AR137" s="86"/>
      <c r="AS137" s="86"/>
      <c r="AT137" s="87"/>
      <c r="AU137" s="121">
        <v>100000</v>
      </c>
      <c r="AV137" s="122"/>
      <c r="AW137" s="122"/>
      <c r="AX137" s="123"/>
      <c r="AY137" s="121" t="str">
        <f>IF(MIN(W137:AP137)&lt;AQ137,"Не годен","В норме")</f>
        <v>В норме</v>
      </c>
      <c r="AZ137" s="122"/>
      <c r="BA137" s="122"/>
      <c r="BB137" s="123"/>
      <c r="BC137" s="12"/>
    </row>
    <row r="138" spans="1:55" ht="9" customHeight="1">
      <c r="A138" s="42"/>
      <c r="B138" s="4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</row>
    <row r="139" spans="1:55" ht="12.75">
      <c r="A139" s="50" t="s">
        <v>329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12"/>
    </row>
    <row r="140" spans="1:55" ht="9.75" customHeight="1">
      <c r="A140" s="59" t="s">
        <v>1</v>
      </c>
      <c r="B140" s="61"/>
      <c r="C140" s="107" t="s">
        <v>326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9"/>
      <c r="S140" s="66" t="s">
        <v>395</v>
      </c>
      <c r="T140" s="67"/>
      <c r="U140" s="67"/>
      <c r="V140" s="67"/>
      <c r="W140" s="67"/>
      <c r="X140" s="67"/>
      <c r="Y140" s="67"/>
      <c r="Z140" s="68"/>
      <c r="AA140" s="66" t="s">
        <v>340</v>
      </c>
      <c r="AB140" s="67"/>
      <c r="AC140" s="67"/>
      <c r="AD140" s="67"/>
      <c r="AE140" s="67"/>
      <c r="AF140" s="67"/>
      <c r="AG140" s="67"/>
      <c r="AH140" s="68"/>
      <c r="AI140" s="113" t="s">
        <v>332</v>
      </c>
      <c r="AJ140" s="114"/>
      <c r="AK140" s="114"/>
      <c r="AL140" s="115"/>
      <c r="AM140" s="113" t="s">
        <v>333</v>
      </c>
      <c r="AN140" s="114"/>
      <c r="AO140" s="114"/>
      <c r="AP140" s="115"/>
      <c r="AQ140" s="113" t="s">
        <v>396</v>
      </c>
      <c r="AR140" s="114"/>
      <c r="AS140" s="114"/>
      <c r="AT140" s="115"/>
      <c r="AU140" s="113" t="s">
        <v>426</v>
      </c>
      <c r="AV140" s="114"/>
      <c r="AW140" s="114"/>
      <c r="AX140" s="115"/>
      <c r="AY140" s="59" t="s">
        <v>3</v>
      </c>
      <c r="AZ140" s="60"/>
      <c r="BA140" s="60"/>
      <c r="BB140" s="61"/>
      <c r="BC140" s="12"/>
    </row>
    <row r="141" spans="1:55" ht="9" customHeight="1">
      <c r="A141" s="105"/>
      <c r="B141" s="106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2"/>
      <c r="S141" s="66" t="s">
        <v>331</v>
      </c>
      <c r="T141" s="54"/>
      <c r="U141" s="54"/>
      <c r="V141" s="55"/>
      <c r="W141" s="66" t="s">
        <v>335</v>
      </c>
      <c r="X141" s="54"/>
      <c r="Y141" s="54"/>
      <c r="Z141" s="55"/>
      <c r="AA141" s="66" t="s">
        <v>331</v>
      </c>
      <c r="AB141" s="54"/>
      <c r="AC141" s="54"/>
      <c r="AD141" s="55"/>
      <c r="AE141" s="66" t="s">
        <v>335</v>
      </c>
      <c r="AF141" s="54"/>
      <c r="AG141" s="54"/>
      <c r="AH141" s="55"/>
      <c r="AI141" s="116"/>
      <c r="AJ141" s="117"/>
      <c r="AK141" s="117"/>
      <c r="AL141" s="118"/>
      <c r="AM141" s="116"/>
      <c r="AN141" s="117"/>
      <c r="AO141" s="117"/>
      <c r="AP141" s="118"/>
      <c r="AQ141" s="116"/>
      <c r="AR141" s="117"/>
      <c r="AS141" s="117"/>
      <c r="AT141" s="118"/>
      <c r="AU141" s="116"/>
      <c r="AV141" s="117"/>
      <c r="AW141" s="117"/>
      <c r="AX141" s="118"/>
      <c r="AY141" s="105"/>
      <c r="AZ141" s="124"/>
      <c r="BA141" s="124"/>
      <c r="BB141" s="106"/>
      <c r="BC141" s="12"/>
    </row>
    <row r="142" spans="1:55" ht="12.75" customHeight="1">
      <c r="A142" s="53">
        <v>1.1</v>
      </c>
      <c r="B142" s="55"/>
      <c r="C142" s="65" t="s">
        <v>341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4"/>
      <c r="S142" s="100">
        <v>2</v>
      </c>
      <c r="T142" s="101"/>
      <c r="U142" s="101"/>
      <c r="V142" s="102"/>
      <c r="W142" s="100">
        <v>2</v>
      </c>
      <c r="X142" s="101"/>
      <c r="Y142" s="101"/>
      <c r="Z142" s="102"/>
      <c r="AA142" s="94">
        <v>2.1</v>
      </c>
      <c r="AB142" s="80"/>
      <c r="AC142" s="80"/>
      <c r="AD142" s="81"/>
      <c r="AE142" s="94">
        <f aca="true" t="shared" si="19" ref="AE142:AE151">AA142</f>
        <v>2.1</v>
      </c>
      <c r="AF142" s="80"/>
      <c r="AG142" s="80"/>
      <c r="AH142" s="81"/>
      <c r="AI142" s="85">
        <v>0</v>
      </c>
      <c r="AJ142" s="86"/>
      <c r="AK142" s="86"/>
      <c r="AL142" s="87"/>
      <c r="AM142" s="82">
        <f>AE142+AI142</f>
        <v>2.1</v>
      </c>
      <c r="AN142" s="83"/>
      <c r="AO142" s="83"/>
      <c r="AP142" s="84"/>
      <c r="AQ142" s="82">
        <f aca="true" t="shared" si="20" ref="AQ142:AQ151">100*(W142-AM142)/10</f>
        <v>-1.0000000000000009</v>
      </c>
      <c r="AR142" s="83"/>
      <c r="AS142" s="83"/>
      <c r="AT142" s="84"/>
      <c r="AU142" s="85">
        <v>3</v>
      </c>
      <c r="AV142" s="86"/>
      <c r="AW142" s="86"/>
      <c r="AX142" s="87"/>
      <c r="AY142" s="85" t="str">
        <f>IF(MIN(AQ142)&gt;AU142,"Не годен","В норме")</f>
        <v>В норме</v>
      </c>
      <c r="AZ142" s="86"/>
      <c r="BA142" s="86"/>
      <c r="BB142" s="87"/>
      <c r="BC142" s="12"/>
    </row>
    <row r="143" spans="1:55" ht="12.75" customHeight="1">
      <c r="A143" s="53">
        <v>1.2</v>
      </c>
      <c r="B143" s="55"/>
      <c r="C143" s="65" t="s">
        <v>400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100">
        <v>4</v>
      </c>
      <c r="T143" s="101"/>
      <c r="U143" s="101"/>
      <c r="V143" s="102"/>
      <c r="W143" s="100">
        <v>4</v>
      </c>
      <c r="X143" s="101"/>
      <c r="Y143" s="101"/>
      <c r="Z143" s="102"/>
      <c r="AA143" s="94">
        <v>4.1</v>
      </c>
      <c r="AB143" s="80"/>
      <c r="AC143" s="80"/>
      <c r="AD143" s="81"/>
      <c r="AE143" s="94">
        <f t="shared" si="19"/>
        <v>4.1</v>
      </c>
      <c r="AF143" s="80"/>
      <c r="AG143" s="80"/>
      <c r="AH143" s="81"/>
      <c r="AI143" s="85">
        <v>0</v>
      </c>
      <c r="AJ143" s="86"/>
      <c r="AK143" s="86"/>
      <c r="AL143" s="87"/>
      <c r="AM143" s="82">
        <f aca="true" t="shared" si="21" ref="AM143:AM176">AE143+AI143</f>
        <v>4.1</v>
      </c>
      <c r="AN143" s="83"/>
      <c r="AO143" s="83"/>
      <c r="AP143" s="84"/>
      <c r="AQ143" s="82">
        <f t="shared" si="20"/>
        <v>-0.9999999999999964</v>
      </c>
      <c r="AR143" s="83"/>
      <c r="AS143" s="83"/>
      <c r="AT143" s="84"/>
      <c r="AU143" s="85">
        <v>3</v>
      </c>
      <c r="AV143" s="86"/>
      <c r="AW143" s="86"/>
      <c r="AX143" s="87"/>
      <c r="AY143" s="85" t="str">
        <f aca="true" t="shared" si="22" ref="AY143:AY176">IF(MIN(AQ143)&gt;AU143,"Не годен","В норме")</f>
        <v>В норме</v>
      </c>
      <c r="AZ143" s="86"/>
      <c r="BA143" s="86"/>
      <c r="BB143" s="87"/>
      <c r="BC143" s="12"/>
    </row>
    <row r="144" spans="1:55" ht="12.75" customHeight="1">
      <c r="A144" s="53">
        <v>1.3</v>
      </c>
      <c r="B144" s="55"/>
      <c r="C144" s="65" t="s">
        <v>348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4"/>
      <c r="S144" s="100">
        <v>6</v>
      </c>
      <c r="T144" s="101"/>
      <c r="U144" s="101"/>
      <c r="V144" s="102"/>
      <c r="W144" s="100">
        <v>6</v>
      </c>
      <c r="X144" s="101"/>
      <c r="Y144" s="101"/>
      <c r="Z144" s="102"/>
      <c r="AA144" s="94">
        <v>6.1</v>
      </c>
      <c r="AB144" s="80"/>
      <c r="AC144" s="80"/>
      <c r="AD144" s="81"/>
      <c r="AE144" s="94">
        <f t="shared" si="19"/>
        <v>6.1</v>
      </c>
      <c r="AF144" s="80"/>
      <c r="AG144" s="80"/>
      <c r="AH144" s="81"/>
      <c r="AI144" s="85">
        <v>0</v>
      </c>
      <c r="AJ144" s="86"/>
      <c r="AK144" s="86"/>
      <c r="AL144" s="87"/>
      <c r="AM144" s="82">
        <f t="shared" si="21"/>
        <v>6.1</v>
      </c>
      <c r="AN144" s="83"/>
      <c r="AO144" s="83"/>
      <c r="AP144" s="84"/>
      <c r="AQ144" s="82">
        <f t="shared" si="20"/>
        <v>-0.9999999999999964</v>
      </c>
      <c r="AR144" s="83"/>
      <c r="AS144" s="83"/>
      <c r="AT144" s="84"/>
      <c r="AU144" s="85">
        <v>3</v>
      </c>
      <c r="AV144" s="86"/>
      <c r="AW144" s="86"/>
      <c r="AX144" s="87"/>
      <c r="AY144" s="85" t="str">
        <f t="shared" si="22"/>
        <v>В норме</v>
      </c>
      <c r="AZ144" s="86"/>
      <c r="BA144" s="86"/>
      <c r="BB144" s="87"/>
      <c r="BC144" s="12"/>
    </row>
    <row r="145" spans="1:55" ht="12.75" customHeight="1">
      <c r="A145" s="53">
        <v>1.4</v>
      </c>
      <c r="B145" s="55"/>
      <c r="C145" s="65" t="s">
        <v>342</v>
      </c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4"/>
      <c r="S145" s="100">
        <v>8</v>
      </c>
      <c r="T145" s="101"/>
      <c r="U145" s="101"/>
      <c r="V145" s="102"/>
      <c r="W145" s="100">
        <v>8</v>
      </c>
      <c r="X145" s="101"/>
      <c r="Y145" s="101"/>
      <c r="Z145" s="102"/>
      <c r="AA145" s="94">
        <v>8.1</v>
      </c>
      <c r="AB145" s="80"/>
      <c r="AC145" s="80"/>
      <c r="AD145" s="81"/>
      <c r="AE145" s="94">
        <f t="shared" si="19"/>
        <v>8.1</v>
      </c>
      <c r="AF145" s="80"/>
      <c r="AG145" s="80"/>
      <c r="AH145" s="81"/>
      <c r="AI145" s="85">
        <v>0</v>
      </c>
      <c r="AJ145" s="86"/>
      <c r="AK145" s="86"/>
      <c r="AL145" s="87"/>
      <c r="AM145" s="82">
        <f t="shared" si="21"/>
        <v>8.1</v>
      </c>
      <c r="AN145" s="83"/>
      <c r="AO145" s="83"/>
      <c r="AP145" s="84"/>
      <c r="AQ145" s="82">
        <f t="shared" si="20"/>
        <v>-0.9999999999999964</v>
      </c>
      <c r="AR145" s="83"/>
      <c r="AS145" s="83"/>
      <c r="AT145" s="84"/>
      <c r="AU145" s="85">
        <v>3</v>
      </c>
      <c r="AV145" s="86"/>
      <c r="AW145" s="86"/>
      <c r="AX145" s="87"/>
      <c r="AY145" s="85" t="str">
        <f t="shared" si="22"/>
        <v>В норме</v>
      </c>
      <c r="AZ145" s="86"/>
      <c r="BA145" s="86"/>
      <c r="BB145" s="87"/>
      <c r="BC145" s="12"/>
    </row>
    <row r="146" spans="1:55" ht="12.75" customHeight="1">
      <c r="A146" s="53">
        <v>1.5</v>
      </c>
      <c r="B146" s="55"/>
      <c r="C146" s="65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4"/>
      <c r="S146" s="100">
        <v>10</v>
      </c>
      <c r="T146" s="101"/>
      <c r="U146" s="101"/>
      <c r="V146" s="102"/>
      <c r="W146" s="100">
        <v>10</v>
      </c>
      <c r="X146" s="101"/>
      <c r="Y146" s="101"/>
      <c r="Z146" s="102"/>
      <c r="AA146" s="94">
        <v>10.2</v>
      </c>
      <c r="AB146" s="80"/>
      <c r="AC146" s="80"/>
      <c r="AD146" s="81"/>
      <c r="AE146" s="94">
        <f t="shared" si="19"/>
        <v>10.2</v>
      </c>
      <c r="AF146" s="80"/>
      <c r="AG146" s="80"/>
      <c r="AH146" s="81"/>
      <c r="AI146" s="85">
        <v>0</v>
      </c>
      <c r="AJ146" s="86"/>
      <c r="AK146" s="86"/>
      <c r="AL146" s="87"/>
      <c r="AM146" s="82">
        <f t="shared" si="21"/>
        <v>10.2</v>
      </c>
      <c r="AN146" s="83"/>
      <c r="AO146" s="83"/>
      <c r="AP146" s="84"/>
      <c r="AQ146" s="82">
        <f t="shared" si="20"/>
        <v>-1.999999999999993</v>
      </c>
      <c r="AR146" s="83"/>
      <c r="AS146" s="83"/>
      <c r="AT146" s="84"/>
      <c r="AU146" s="85">
        <v>3</v>
      </c>
      <c r="AV146" s="86"/>
      <c r="AW146" s="86"/>
      <c r="AX146" s="87"/>
      <c r="AY146" s="85" t="str">
        <f t="shared" si="22"/>
        <v>В норме</v>
      </c>
      <c r="AZ146" s="86"/>
      <c r="BA146" s="86"/>
      <c r="BB146" s="87"/>
      <c r="BC146" s="12"/>
    </row>
    <row r="147" spans="1:55" ht="12.75" customHeight="1">
      <c r="A147" s="53">
        <v>2.1</v>
      </c>
      <c r="B147" s="55"/>
      <c r="C147" s="65" t="s">
        <v>344</v>
      </c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4"/>
      <c r="S147" s="100">
        <v>2</v>
      </c>
      <c r="T147" s="101"/>
      <c r="U147" s="101"/>
      <c r="V147" s="102"/>
      <c r="W147" s="100">
        <v>2</v>
      </c>
      <c r="X147" s="101"/>
      <c r="Y147" s="101"/>
      <c r="Z147" s="102"/>
      <c r="AA147" s="94">
        <v>1.9</v>
      </c>
      <c r="AB147" s="80"/>
      <c r="AC147" s="80"/>
      <c r="AD147" s="81"/>
      <c r="AE147" s="94">
        <f t="shared" si="19"/>
        <v>1.9</v>
      </c>
      <c r="AF147" s="80"/>
      <c r="AG147" s="80"/>
      <c r="AH147" s="81"/>
      <c r="AI147" s="85">
        <v>0</v>
      </c>
      <c r="AJ147" s="86"/>
      <c r="AK147" s="86"/>
      <c r="AL147" s="87"/>
      <c r="AM147" s="82">
        <f t="shared" si="21"/>
        <v>1.9</v>
      </c>
      <c r="AN147" s="83"/>
      <c r="AO147" s="83"/>
      <c r="AP147" s="84"/>
      <c r="AQ147" s="82">
        <f t="shared" si="20"/>
        <v>1.0000000000000009</v>
      </c>
      <c r="AR147" s="83"/>
      <c r="AS147" s="83"/>
      <c r="AT147" s="84"/>
      <c r="AU147" s="85">
        <v>3</v>
      </c>
      <c r="AV147" s="86"/>
      <c r="AW147" s="86"/>
      <c r="AX147" s="87"/>
      <c r="AY147" s="85" t="str">
        <f t="shared" si="22"/>
        <v>В норме</v>
      </c>
      <c r="AZ147" s="86"/>
      <c r="BA147" s="86"/>
      <c r="BB147" s="87"/>
      <c r="BC147" s="12"/>
    </row>
    <row r="148" spans="1:55" ht="12.75" customHeight="1">
      <c r="A148" s="53">
        <v>2.2</v>
      </c>
      <c r="B148" s="55"/>
      <c r="C148" s="65" t="s">
        <v>400</v>
      </c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4"/>
      <c r="S148" s="100">
        <v>4</v>
      </c>
      <c r="T148" s="101"/>
      <c r="U148" s="101"/>
      <c r="V148" s="102"/>
      <c r="W148" s="100">
        <v>4</v>
      </c>
      <c r="X148" s="101"/>
      <c r="Y148" s="101"/>
      <c r="Z148" s="102"/>
      <c r="AA148" s="94">
        <v>3.9</v>
      </c>
      <c r="AB148" s="80"/>
      <c r="AC148" s="80"/>
      <c r="AD148" s="81"/>
      <c r="AE148" s="94">
        <f t="shared" si="19"/>
        <v>3.9</v>
      </c>
      <c r="AF148" s="80"/>
      <c r="AG148" s="80"/>
      <c r="AH148" s="81"/>
      <c r="AI148" s="85">
        <v>0</v>
      </c>
      <c r="AJ148" s="86"/>
      <c r="AK148" s="86"/>
      <c r="AL148" s="87"/>
      <c r="AM148" s="82">
        <f t="shared" si="21"/>
        <v>3.9</v>
      </c>
      <c r="AN148" s="83"/>
      <c r="AO148" s="83"/>
      <c r="AP148" s="84"/>
      <c r="AQ148" s="82">
        <f t="shared" si="20"/>
        <v>1.0000000000000009</v>
      </c>
      <c r="AR148" s="83"/>
      <c r="AS148" s="83"/>
      <c r="AT148" s="84"/>
      <c r="AU148" s="85">
        <v>3</v>
      </c>
      <c r="AV148" s="86"/>
      <c r="AW148" s="86"/>
      <c r="AX148" s="87"/>
      <c r="AY148" s="85" t="str">
        <f t="shared" si="22"/>
        <v>В норме</v>
      </c>
      <c r="AZ148" s="86"/>
      <c r="BA148" s="86"/>
      <c r="BB148" s="87"/>
      <c r="BC148" s="12"/>
    </row>
    <row r="149" spans="1:55" ht="12.75" customHeight="1">
      <c r="A149" s="53">
        <v>2.3</v>
      </c>
      <c r="B149" s="55"/>
      <c r="C149" s="65" t="s">
        <v>348</v>
      </c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100">
        <v>6</v>
      </c>
      <c r="T149" s="101"/>
      <c r="U149" s="101"/>
      <c r="V149" s="102"/>
      <c r="W149" s="100">
        <v>6</v>
      </c>
      <c r="X149" s="101"/>
      <c r="Y149" s="101"/>
      <c r="Z149" s="102"/>
      <c r="AA149" s="94">
        <v>5.9</v>
      </c>
      <c r="AB149" s="80"/>
      <c r="AC149" s="80"/>
      <c r="AD149" s="81"/>
      <c r="AE149" s="94">
        <f t="shared" si="19"/>
        <v>5.9</v>
      </c>
      <c r="AF149" s="80"/>
      <c r="AG149" s="80"/>
      <c r="AH149" s="81"/>
      <c r="AI149" s="85">
        <v>0</v>
      </c>
      <c r="AJ149" s="86"/>
      <c r="AK149" s="86"/>
      <c r="AL149" s="87"/>
      <c r="AM149" s="82">
        <f t="shared" si="21"/>
        <v>5.9</v>
      </c>
      <c r="AN149" s="83"/>
      <c r="AO149" s="83"/>
      <c r="AP149" s="84"/>
      <c r="AQ149" s="82">
        <f t="shared" si="20"/>
        <v>0.9999999999999964</v>
      </c>
      <c r="AR149" s="83"/>
      <c r="AS149" s="83"/>
      <c r="AT149" s="84"/>
      <c r="AU149" s="85">
        <v>3</v>
      </c>
      <c r="AV149" s="86"/>
      <c r="AW149" s="86"/>
      <c r="AX149" s="87"/>
      <c r="AY149" s="85" t="str">
        <f t="shared" si="22"/>
        <v>В норме</v>
      </c>
      <c r="AZ149" s="86"/>
      <c r="BA149" s="86"/>
      <c r="BB149" s="87"/>
      <c r="BC149" s="12"/>
    </row>
    <row r="150" spans="1:55" ht="12.75" customHeight="1">
      <c r="A150" s="53">
        <v>2.4</v>
      </c>
      <c r="B150" s="55"/>
      <c r="C150" s="65" t="s">
        <v>342</v>
      </c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100">
        <v>8</v>
      </c>
      <c r="T150" s="101"/>
      <c r="U150" s="101"/>
      <c r="V150" s="102"/>
      <c r="W150" s="100">
        <v>8</v>
      </c>
      <c r="X150" s="101"/>
      <c r="Y150" s="101"/>
      <c r="Z150" s="102"/>
      <c r="AA150" s="94">
        <v>7.9</v>
      </c>
      <c r="AB150" s="80"/>
      <c r="AC150" s="80"/>
      <c r="AD150" s="81"/>
      <c r="AE150" s="94">
        <f t="shared" si="19"/>
        <v>7.9</v>
      </c>
      <c r="AF150" s="80"/>
      <c r="AG150" s="80"/>
      <c r="AH150" s="81"/>
      <c r="AI150" s="85">
        <v>0</v>
      </c>
      <c r="AJ150" s="86"/>
      <c r="AK150" s="86"/>
      <c r="AL150" s="87"/>
      <c r="AM150" s="82">
        <f t="shared" si="21"/>
        <v>7.9</v>
      </c>
      <c r="AN150" s="83"/>
      <c r="AO150" s="83"/>
      <c r="AP150" s="84"/>
      <c r="AQ150" s="82">
        <f t="shared" si="20"/>
        <v>0.9999999999999964</v>
      </c>
      <c r="AR150" s="83"/>
      <c r="AS150" s="83"/>
      <c r="AT150" s="84"/>
      <c r="AU150" s="85">
        <v>3</v>
      </c>
      <c r="AV150" s="86"/>
      <c r="AW150" s="86"/>
      <c r="AX150" s="87"/>
      <c r="AY150" s="85" t="str">
        <f t="shared" si="22"/>
        <v>В норме</v>
      </c>
      <c r="AZ150" s="86"/>
      <c r="BA150" s="86"/>
      <c r="BB150" s="87"/>
      <c r="BC150" s="12"/>
    </row>
    <row r="151" spans="1:55" ht="12.75" customHeight="1">
      <c r="A151" s="53">
        <v>2.5</v>
      </c>
      <c r="B151" s="55"/>
      <c r="C151" s="65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4"/>
      <c r="S151" s="100">
        <v>10</v>
      </c>
      <c r="T151" s="101"/>
      <c r="U151" s="101"/>
      <c r="V151" s="102"/>
      <c r="W151" s="100">
        <v>10</v>
      </c>
      <c r="X151" s="101"/>
      <c r="Y151" s="101"/>
      <c r="Z151" s="102"/>
      <c r="AA151" s="94">
        <v>9.9</v>
      </c>
      <c r="AB151" s="80"/>
      <c r="AC151" s="80"/>
      <c r="AD151" s="81"/>
      <c r="AE151" s="94">
        <f t="shared" si="19"/>
        <v>9.9</v>
      </c>
      <c r="AF151" s="80"/>
      <c r="AG151" s="80"/>
      <c r="AH151" s="81"/>
      <c r="AI151" s="85">
        <v>0</v>
      </c>
      <c r="AJ151" s="86"/>
      <c r="AK151" s="86"/>
      <c r="AL151" s="87"/>
      <c r="AM151" s="82">
        <f t="shared" si="21"/>
        <v>9.9</v>
      </c>
      <c r="AN151" s="83"/>
      <c r="AO151" s="83"/>
      <c r="AP151" s="84"/>
      <c r="AQ151" s="82">
        <f t="shared" si="20"/>
        <v>0.9999999999999964</v>
      </c>
      <c r="AR151" s="83"/>
      <c r="AS151" s="83"/>
      <c r="AT151" s="84"/>
      <c r="AU151" s="85">
        <v>3</v>
      </c>
      <c r="AV151" s="86"/>
      <c r="AW151" s="86"/>
      <c r="AX151" s="87"/>
      <c r="AY151" s="85" t="str">
        <f t="shared" si="22"/>
        <v>В норме</v>
      </c>
      <c r="AZ151" s="86"/>
      <c r="BA151" s="86"/>
      <c r="BB151" s="87"/>
      <c r="BC151" s="12"/>
    </row>
    <row r="152" spans="1:55" ht="12.75" customHeight="1">
      <c r="A152" s="53">
        <v>3.1</v>
      </c>
      <c r="B152" s="55"/>
      <c r="C152" s="65" t="s">
        <v>345</v>
      </c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4"/>
      <c r="S152" s="100">
        <v>10</v>
      </c>
      <c r="T152" s="101"/>
      <c r="U152" s="101"/>
      <c r="V152" s="102"/>
      <c r="W152" s="100">
        <v>10</v>
      </c>
      <c r="X152" s="101"/>
      <c r="Y152" s="101"/>
      <c r="Z152" s="102"/>
      <c r="AA152" s="91">
        <v>0.0204</v>
      </c>
      <c r="AB152" s="103"/>
      <c r="AC152" s="103"/>
      <c r="AD152" s="104"/>
      <c r="AE152" s="94">
        <f>AA152*500</f>
        <v>10.200000000000001</v>
      </c>
      <c r="AF152" s="80"/>
      <c r="AG152" s="80"/>
      <c r="AH152" s="81"/>
      <c r="AI152" s="85">
        <v>0</v>
      </c>
      <c r="AJ152" s="86"/>
      <c r="AK152" s="86"/>
      <c r="AL152" s="87"/>
      <c r="AM152" s="82">
        <f t="shared" si="21"/>
        <v>10.200000000000001</v>
      </c>
      <c r="AN152" s="83"/>
      <c r="AO152" s="83"/>
      <c r="AP152" s="84"/>
      <c r="AQ152" s="82">
        <f>100*(W152-AM152)/50</f>
        <v>-0.40000000000000213</v>
      </c>
      <c r="AR152" s="83"/>
      <c r="AS152" s="83"/>
      <c r="AT152" s="84"/>
      <c r="AU152" s="85">
        <v>3</v>
      </c>
      <c r="AV152" s="86"/>
      <c r="AW152" s="86"/>
      <c r="AX152" s="87"/>
      <c r="AY152" s="85" t="str">
        <f t="shared" si="22"/>
        <v>В норме</v>
      </c>
      <c r="AZ152" s="86"/>
      <c r="BA152" s="86"/>
      <c r="BB152" s="87"/>
      <c r="BC152" s="12"/>
    </row>
    <row r="153" spans="1:55" ht="12.75" customHeight="1">
      <c r="A153" s="53">
        <v>3.2</v>
      </c>
      <c r="B153" s="55"/>
      <c r="C153" s="65" t="s">
        <v>401</v>
      </c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4"/>
      <c r="S153" s="100">
        <v>20</v>
      </c>
      <c r="T153" s="101"/>
      <c r="U153" s="101"/>
      <c r="V153" s="102"/>
      <c r="W153" s="100">
        <v>20</v>
      </c>
      <c r="X153" s="101"/>
      <c r="Y153" s="101"/>
      <c r="Z153" s="102"/>
      <c r="AA153" s="91">
        <v>0.0412</v>
      </c>
      <c r="AB153" s="103"/>
      <c r="AC153" s="103"/>
      <c r="AD153" s="104"/>
      <c r="AE153" s="94">
        <f aca="true" t="shared" si="23" ref="AE153:AE161">AA153*500</f>
        <v>20.6</v>
      </c>
      <c r="AF153" s="80"/>
      <c r="AG153" s="80"/>
      <c r="AH153" s="81"/>
      <c r="AI153" s="85">
        <v>0</v>
      </c>
      <c r="AJ153" s="86"/>
      <c r="AK153" s="86"/>
      <c r="AL153" s="87"/>
      <c r="AM153" s="82">
        <f t="shared" si="21"/>
        <v>20.6</v>
      </c>
      <c r="AN153" s="83"/>
      <c r="AO153" s="83"/>
      <c r="AP153" s="84"/>
      <c r="AQ153" s="82">
        <f>100*(W153-AM153)/50</f>
        <v>-1.2000000000000028</v>
      </c>
      <c r="AR153" s="83"/>
      <c r="AS153" s="83"/>
      <c r="AT153" s="84"/>
      <c r="AU153" s="85">
        <v>3</v>
      </c>
      <c r="AV153" s="86"/>
      <c r="AW153" s="86"/>
      <c r="AX153" s="87"/>
      <c r="AY153" s="85" t="str">
        <f t="shared" si="22"/>
        <v>В норме</v>
      </c>
      <c r="AZ153" s="86"/>
      <c r="BA153" s="86"/>
      <c r="BB153" s="87"/>
      <c r="BC153" s="12"/>
    </row>
    <row r="154" spans="1:55" ht="12.75" customHeight="1">
      <c r="A154" s="53">
        <v>3.3</v>
      </c>
      <c r="B154" s="55"/>
      <c r="C154" s="65" t="s">
        <v>348</v>
      </c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4"/>
      <c r="S154" s="100">
        <v>30</v>
      </c>
      <c r="T154" s="101"/>
      <c r="U154" s="101"/>
      <c r="V154" s="102"/>
      <c r="W154" s="100">
        <v>30</v>
      </c>
      <c r="X154" s="101"/>
      <c r="Y154" s="101"/>
      <c r="Z154" s="102"/>
      <c r="AA154" s="91">
        <v>0.0609</v>
      </c>
      <c r="AB154" s="103"/>
      <c r="AC154" s="103"/>
      <c r="AD154" s="104"/>
      <c r="AE154" s="94">
        <f t="shared" si="23"/>
        <v>30.450000000000003</v>
      </c>
      <c r="AF154" s="80"/>
      <c r="AG154" s="80"/>
      <c r="AH154" s="81"/>
      <c r="AI154" s="85">
        <v>0</v>
      </c>
      <c r="AJ154" s="86"/>
      <c r="AK154" s="86"/>
      <c r="AL154" s="87"/>
      <c r="AM154" s="82">
        <f t="shared" si="21"/>
        <v>30.450000000000003</v>
      </c>
      <c r="AN154" s="83"/>
      <c r="AO154" s="83"/>
      <c r="AP154" s="84"/>
      <c r="AQ154" s="82">
        <f>100*(W154-AM154)/50</f>
        <v>-0.9000000000000057</v>
      </c>
      <c r="AR154" s="83"/>
      <c r="AS154" s="83"/>
      <c r="AT154" s="84"/>
      <c r="AU154" s="85">
        <v>3</v>
      </c>
      <c r="AV154" s="86"/>
      <c r="AW154" s="86"/>
      <c r="AX154" s="87"/>
      <c r="AY154" s="85" t="str">
        <f t="shared" si="22"/>
        <v>В норме</v>
      </c>
      <c r="AZ154" s="86"/>
      <c r="BA154" s="86"/>
      <c r="BB154" s="87"/>
      <c r="BC154" s="12"/>
    </row>
    <row r="155" spans="1:55" ht="12.75" customHeight="1">
      <c r="A155" s="53">
        <v>3.4</v>
      </c>
      <c r="B155" s="55"/>
      <c r="C155" s="65" t="s">
        <v>334</v>
      </c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4"/>
      <c r="S155" s="100">
        <v>40</v>
      </c>
      <c r="T155" s="101"/>
      <c r="U155" s="101"/>
      <c r="V155" s="102"/>
      <c r="W155" s="100">
        <v>40</v>
      </c>
      <c r="X155" s="101"/>
      <c r="Y155" s="101"/>
      <c r="Z155" s="102"/>
      <c r="AA155" s="91">
        <v>0.0811</v>
      </c>
      <c r="AB155" s="103"/>
      <c r="AC155" s="103"/>
      <c r="AD155" s="104"/>
      <c r="AE155" s="94">
        <f t="shared" si="23"/>
        <v>40.550000000000004</v>
      </c>
      <c r="AF155" s="80"/>
      <c r="AG155" s="80"/>
      <c r="AH155" s="81"/>
      <c r="AI155" s="85">
        <v>0</v>
      </c>
      <c r="AJ155" s="86"/>
      <c r="AK155" s="86"/>
      <c r="AL155" s="87"/>
      <c r="AM155" s="82">
        <f t="shared" si="21"/>
        <v>40.550000000000004</v>
      </c>
      <c r="AN155" s="83"/>
      <c r="AO155" s="83"/>
      <c r="AP155" s="84"/>
      <c r="AQ155" s="82">
        <f>100*(W155-AM155)/50</f>
        <v>-1.1000000000000085</v>
      </c>
      <c r="AR155" s="83"/>
      <c r="AS155" s="83"/>
      <c r="AT155" s="84"/>
      <c r="AU155" s="85">
        <v>3</v>
      </c>
      <c r="AV155" s="86"/>
      <c r="AW155" s="86"/>
      <c r="AX155" s="87"/>
      <c r="AY155" s="85" t="str">
        <f t="shared" si="22"/>
        <v>В норме</v>
      </c>
      <c r="AZ155" s="86"/>
      <c r="BA155" s="86"/>
      <c r="BB155" s="87"/>
      <c r="BC155" s="12"/>
    </row>
    <row r="156" spans="1:55" ht="12.75" customHeight="1">
      <c r="A156" s="53">
        <v>3.5</v>
      </c>
      <c r="B156" s="55"/>
      <c r="C156" s="65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4"/>
      <c r="S156" s="100">
        <v>50</v>
      </c>
      <c r="T156" s="101"/>
      <c r="U156" s="101"/>
      <c r="V156" s="102"/>
      <c r="W156" s="100">
        <v>50</v>
      </c>
      <c r="X156" s="101"/>
      <c r="Y156" s="101"/>
      <c r="Z156" s="102"/>
      <c r="AA156" s="91">
        <v>0.102</v>
      </c>
      <c r="AB156" s="103"/>
      <c r="AC156" s="103"/>
      <c r="AD156" s="104"/>
      <c r="AE156" s="94">
        <f t="shared" si="23"/>
        <v>51</v>
      </c>
      <c r="AF156" s="80"/>
      <c r="AG156" s="80"/>
      <c r="AH156" s="81"/>
      <c r="AI156" s="85">
        <v>0</v>
      </c>
      <c r="AJ156" s="86"/>
      <c r="AK156" s="86"/>
      <c r="AL156" s="87"/>
      <c r="AM156" s="82">
        <f t="shared" si="21"/>
        <v>51</v>
      </c>
      <c r="AN156" s="83"/>
      <c r="AO156" s="83"/>
      <c r="AP156" s="84"/>
      <c r="AQ156" s="82">
        <f>100*(W156-AM156)/50</f>
        <v>-2</v>
      </c>
      <c r="AR156" s="83"/>
      <c r="AS156" s="83"/>
      <c r="AT156" s="84"/>
      <c r="AU156" s="85">
        <v>3</v>
      </c>
      <c r="AV156" s="86"/>
      <c r="AW156" s="86"/>
      <c r="AX156" s="87"/>
      <c r="AY156" s="85" t="str">
        <f t="shared" si="22"/>
        <v>В норме</v>
      </c>
      <c r="AZ156" s="86"/>
      <c r="BA156" s="86"/>
      <c r="BB156" s="87"/>
      <c r="BC156" s="12"/>
    </row>
    <row r="157" spans="1:55" ht="12.75" customHeight="1">
      <c r="A157" s="53">
        <v>4.1</v>
      </c>
      <c r="B157" s="55"/>
      <c r="C157" s="65" t="s">
        <v>346</v>
      </c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4"/>
      <c r="S157" s="100">
        <v>20</v>
      </c>
      <c r="T157" s="101"/>
      <c r="U157" s="101"/>
      <c r="V157" s="102"/>
      <c r="W157" s="100">
        <v>20</v>
      </c>
      <c r="X157" s="101"/>
      <c r="Y157" s="101"/>
      <c r="Z157" s="102"/>
      <c r="AA157" s="91">
        <v>0.0412</v>
      </c>
      <c r="AB157" s="103"/>
      <c r="AC157" s="103"/>
      <c r="AD157" s="104"/>
      <c r="AE157" s="94">
        <f t="shared" si="23"/>
        <v>20.6</v>
      </c>
      <c r="AF157" s="80"/>
      <c r="AG157" s="80"/>
      <c r="AH157" s="81"/>
      <c r="AI157" s="85">
        <v>0</v>
      </c>
      <c r="AJ157" s="86"/>
      <c r="AK157" s="86"/>
      <c r="AL157" s="87"/>
      <c r="AM157" s="82">
        <f t="shared" si="21"/>
        <v>20.6</v>
      </c>
      <c r="AN157" s="83"/>
      <c r="AO157" s="83"/>
      <c r="AP157" s="84"/>
      <c r="AQ157" s="82">
        <f>100*(W157-AM157)/100</f>
        <v>-0.6000000000000014</v>
      </c>
      <c r="AR157" s="83"/>
      <c r="AS157" s="83"/>
      <c r="AT157" s="84"/>
      <c r="AU157" s="85">
        <v>3</v>
      </c>
      <c r="AV157" s="86"/>
      <c r="AW157" s="86"/>
      <c r="AX157" s="87"/>
      <c r="AY157" s="85" t="str">
        <f t="shared" si="22"/>
        <v>В норме</v>
      </c>
      <c r="AZ157" s="86"/>
      <c r="BA157" s="86"/>
      <c r="BB157" s="87"/>
      <c r="BC157" s="12"/>
    </row>
    <row r="158" spans="1:55" ht="12.75" customHeight="1">
      <c r="A158" s="53">
        <v>4.2</v>
      </c>
      <c r="B158" s="55"/>
      <c r="C158" s="65" t="s">
        <v>401</v>
      </c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4"/>
      <c r="S158" s="100">
        <v>40</v>
      </c>
      <c r="T158" s="101"/>
      <c r="U158" s="101"/>
      <c r="V158" s="102"/>
      <c r="W158" s="100">
        <v>40</v>
      </c>
      <c r="X158" s="101"/>
      <c r="Y158" s="101"/>
      <c r="Z158" s="102"/>
      <c r="AA158" s="91">
        <v>0.0812</v>
      </c>
      <c r="AB158" s="103"/>
      <c r="AC158" s="103"/>
      <c r="AD158" s="104"/>
      <c r="AE158" s="94">
        <f t="shared" si="23"/>
        <v>40.599999999999994</v>
      </c>
      <c r="AF158" s="80"/>
      <c r="AG158" s="80"/>
      <c r="AH158" s="81"/>
      <c r="AI158" s="85">
        <v>0</v>
      </c>
      <c r="AJ158" s="86"/>
      <c r="AK158" s="86"/>
      <c r="AL158" s="87"/>
      <c r="AM158" s="82">
        <f t="shared" si="21"/>
        <v>40.599999999999994</v>
      </c>
      <c r="AN158" s="83"/>
      <c r="AO158" s="83"/>
      <c r="AP158" s="84"/>
      <c r="AQ158" s="82">
        <f>100*(W158-AM158)/100</f>
        <v>-0.5999999999999943</v>
      </c>
      <c r="AR158" s="83"/>
      <c r="AS158" s="83"/>
      <c r="AT158" s="84"/>
      <c r="AU158" s="85">
        <v>3</v>
      </c>
      <c r="AV158" s="86"/>
      <c r="AW158" s="86"/>
      <c r="AX158" s="87"/>
      <c r="AY158" s="85" t="str">
        <f t="shared" si="22"/>
        <v>В норме</v>
      </c>
      <c r="AZ158" s="86"/>
      <c r="BA158" s="86"/>
      <c r="BB158" s="87"/>
      <c r="BC158" s="12"/>
    </row>
    <row r="159" spans="1:55" ht="12.75" customHeight="1">
      <c r="A159" s="53">
        <v>4.3</v>
      </c>
      <c r="B159" s="55"/>
      <c r="C159" s="65" t="s">
        <v>348</v>
      </c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4"/>
      <c r="S159" s="100">
        <v>60</v>
      </c>
      <c r="T159" s="101"/>
      <c r="U159" s="101"/>
      <c r="V159" s="102"/>
      <c r="W159" s="100">
        <v>60</v>
      </c>
      <c r="X159" s="101"/>
      <c r="Y159" s="101"/>
      <c r="Z159" s="102"/>
      <c r="AA159" s="91">
        <v>0.125</v>
      </c>
      <c r="AB159" s="103"/>
      <c r="AC159" s="103"/>
      <c r="AD159" s="104"/>
      <c r="AE159" s="94">
        <f t="shared" si="23"/>
        <v>62.5</v>
      </c>
      <c r="AF159" s="80"/>
      <c r="AG159" s="80"/>
      <c r="AH159" s="81"/>
      <c r="AI159" s="85">
        <v>0</v>
      </c>
      <c r="AJ159" s="86"/>
      <c r="AK159" s="86"/>
      <c r="AL159" s="87"/>
      <c r="AM159" s="82">
        <f t="shared" si="21"/>
        <v>62.5</v>
      </c>
      <c r="AN159" s="83"/>
      <c r="AO159" s="83"/>
      <c r="AP159" s="84"/>
      <c r="AQ159" s="82">
        <f>100*(W159-AM159)/100</f>
        <v>-2.5</v>
      </c>
      <c r="AR159" s="83"/>
      <c r="AS159" s="83"/>
      <c r="AT159" s="84"/>
      <c r="AU159" s="85">
        <v>3</v>
      </c>
      <c r="AV159" s="86"/>
      <c r="AW159" s="86"/>
      <c r="AX159" s="87"/>
      <c r="AY159" s="85" t="str">
        <f t="shared" si="22"/>
        <v>В норме</v>
      </c>
      <c r="AZ159" s="86"/>
      <c r="BA159" s="86"/>
      <c r="BB159" s="87"/>
      <c r="BC159" s="12"/>
    </row>
    <row r="160" spans="1:55" ht="12.75" customHeight="1">
      <c r="A160" s="53">
        <v>4.4</v>
      </c>
      <c r="B160" s="55"/>
      <c r="C160" s="65" t="s">
        <v>334</v>
      </c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4"/>
      <c r="S160" s="100">
        <v>80</v>
      </c>
      <c r="T160" s="101"/>
      <c r="U160" s="101"/>
      <c r="V160" s="102"/>
      <c r="W160" s="100">
        <v>80</v>
      </c>
      <c r="X160" s="101"/>
      <c r="Y160" s="101"/>
      <c r="Z160" s="102"/>
      <c r="AA160" s="91">
        <v>0.164</v>
      </c>
      <c r="AB160" s="103"/>
      <c r="AC160" s="103"/>
      <c r="AD160" s="104"/>
      <c r="AE160" s="94">
        <f t="shared" si="23"/>
        <v>82</v>
      </c>
      <c r="AF160" s="80"/>
      <c r="AG160" s="80"/>
      <c r="AH160" s="81"/>
      <c r="AI160" s="85">
        <v>0</v>
      </c>
      <c r="AJ160" s="86"/>
      <c r="AK160" s="86"/>
      <c r="AL160" s="87"/>
      <c r="AM160" s="82">
        <f t="shared" si="21"/>
        <v>82</v>
      </c>
      <c r="AN160" s="83"/>
      <c r="AO160" s="83"/>
      <c r="AP160" s="84"/>
      <c r="AQ160" s="82">
        <f>100*(W160-AM160)/100</f>
        <v>-2</v>
      </c>
      <c r="AR160" s="83"/>
      <c r="AS160" s="83"/>
      <c r="AT160" s="84"/>
      <c r="AU160" s="85">
        <v>3</v>
      </c>
      <c r="AV160" s="86"/>
      <c r="AW160" s="86"/>
      <c r="AX160" s="87"/>
      <c r="AY160" s="85" t="str">
        <f t="shared" si="22"/>
        <v>В норме</v>
      </c>
      <c r="AZ160" s="86"/>
      <c r="BA160" s="86"/>
      <c r="BB160" s="87"/>
      <c r="BC160" s="12"/>
    </row>
    <row r="161" spans="1:55" ht="12.75" customHeight="1">
      <c r="A161" s="53">
        <v>4.5</v>
      </c>
      <c r="B161" s="55"/>
      <c r="C161" s="65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4"/>
      <c r="S161" s="100">
        <v>100</v>
      </c>
      <c r="T161" s="101"/>
      <c r="U161" s="101"/>
      <c r="V161" s="102"/>
      <c r="W161" s="100">
        <v>100</v>
      </c>
      <c r="X161" s="101"/>
      <c r="Y161" s="101"/>
      <c r="Z161" s="102"/>
      <c r="AA161" s="91">
        <v>0.204</v>
      </c>
      <c r="AB161" s="103"/>
      <c r="AC161" s="103"/>
      <c r="AD161" s="104"/>
      <c r="AE161" s="94">
        <f t="shared" si="23"/>
        <v>102</v>
      </c>
      <c r="AF161" s="80"/>
      <c r="AG161" s="80"/>
      <c r="AH161" s="81"/>
      <c r="AI161" s="85">
        <v>0</v>
      </c>
      <c r="AJ161" s="86"/>
      <c r="AK161" s="86"/>
      <c r="AL161" s="87"/>
      <c r="AM161" s="82">
        <f t="shared" si="21"/>
        <v>102</v>
      </c>
      <c r="AN161" s="83"/>
      <c r="AO161" s="83"/>
      <c r="AP161" s="84"/>
      <c r="AQ161" s="82">
        <f>100*(W161-AM161)/100</f>
        <v>-2</v>
      </c>
      <c r="AR161" s="83"/>
      <c r="AS161" s="83"/>
      <c r="AT161" s="84"/>
      <c r="AU161" s="85">
        <v>3</v>
      </c>
      <c r="AV161" s="86"/>
      <c r="AW161" s="86"/>
      <c r="AX161" s="87"/>
      <c r="AY161" s="85" t="str">
        <f t="shared" si="22"/>
        <v>В норме</v>
      </c>
      <c r="AZ161" s="86"/>
      <c r="BA161" s="86"/>
      <c r="BB161" s="87"/>
      <c r="BC161" s="12"/>
    </row>
    <row r="162" spans="1:61" ht="12.75" customHeight="1">
      <c r="A162" s="53">
        <v>5.1</v>
      </c>
      <c r="B162" s="55"/>
      <c r="C162" s="65" t="s">
        <v>345</v>
      </c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4"/>
      <c r="S162" s="100">
        <v>10</v>
      </c>
      <c r="T162" s="101"/>
      <c r="U162" s="101"/>
      <c r="V162" s="102"/>
      <c r="W162" s="100">
        <v>10</v>
      </c>
      <c r="X162" s="101"/>
      <c r="Y162" s="101"/>
      <c r="Z162" s="102"/>
      <c r="AA162" s="91">
        <v>0.02835</v>
      </c>
      <c r="AB162" s="92"/>
      <c r="AC162" s="92"/>
      <c r="AD162" s="93"/>
      <c r="AE162" s="94">
        <f>((AA162*500)/2)*1.414</f>
        <v>10.021725</v>
      </c>
      <c r="AF162" s="80"/>
      <c r="AG162" s="80"/>
      <c r="AH162" s="81"/>
      <c r="AI162" s="85">
        <v>0</v>
      </c>
      <c r="AJ162" s="86"/>
      <c r="AK162" s="86"/>
      <c r="AL162" s="87"/>
      <c r="AM162" s="82">
        <f t="shared" si="21"/>
        <v>10.021725</v>
      </c>
      <c r="AN162" s="83"/>
      <c r="AO162" s="83"/>
      <c r="AP162" s="84"/>
      <c r="AQ162" s="82">
        <f>100*(W162-AM162)/50</f>
        <v>-0.04344999999999999</v>
      </c>
      <c r="AR162" s="83"/>
      <c r="AS162" s="83"/>
      <c r="AT162" s="84"/>
      <c r="AU162" s="85">
        <v>3</v>
      </c>
      <c r="AV162" s="86"/>
      <c r="AW162" s="86"/>
      <c r="AX162" s="87"/>
      <c r="AY162" s="85" t="str">
        <f t="shared" si="22"/>
        <v>В норме</v>
      </c>
      <c r="AZ162" s="86"/>
      <c r="BA162" s="86"/>
      <c r="BB162" s="87"/>
      <c r="BC162" s="12"/>
      <c r="BE162" s="51"/>
      <c r="BF162" s="52"/>
      <c r="BG162" s="52"/>
      <c r="BH162" s="52"/>
      <c r="BI162" s="43"/>
    </row>
    <row r="163" spans="1:61" ht="12.75" customHeight="1">
      <c r="A163" s="53">
        <v>5.2</v>
      </c>
      <c r="B163" s="55"/>
      <c r="C163" s="65" t="s">
        <v>402</v>
      </c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4"/>
      <c r="S163" s="100">
        <v>20</v>
      </c>
      <c r="T163" s="101"/>
      <c r="U163" s="101"/>
      <c r="V163" s="102"/>
      <c r="W163" s="100">
        <v>20</v>
      </c>
      <c r="X163" s="101"/>
      <c r="Y163" s="101"/>
      <c r="Z163" s="102"/>
      <c r="AA163" s="91">
        <v>0.05675</v>
      </c>
      <c r="AB163" s="92"/>
      <c r="AC163" s="92"/>
      <c r="AD163" s="93"/>
      <c r="AE163" s="94">
        <f aca="true" t="shared" si="24" ref="AE163:AE171">((AA163*500)/2)*1.414</f>
        <v>20.061125</v>
      </c>
      <c r="AF163" s="80"/>
      <c r="AG163" s="80"/>
      <c r="AH163" s="81"/>
      <c r="AI163" s="85">
        <v>0</v>
      </c>
      <c r="AJ163" s="86"/>
      <c r="AK163" s="86"/>
      <c r="AL163" s="87"/>
      <c r="AM163" s="82">
        <f t="shared" si="21"/>
        <v>20.061125</v>
      </c>
      <c r="AN163" s="83"/>
      <c r="AO163" s="83"/>
      <c r="AP163" s="84"/>
      <c r="AQ163" s="82">
        <f>100*(W163-AM163)/50</f>
        <v>-0.12225000000000108</v>
      </c>
      <c r="AR163" s="83"/>
      <c r="AS163" s="83"/>
      <c r="AT163" s="84"/>
      <c r="AU163" s="85">
        <v>3</v>
      </c>
      <c r="AV163" s="86"/>
      <c r="AW163" s="86"/>
      <c r="AX163" s="87"/>
      <c r="AY163" s="85" t="str">
        <f t="shared" si="22"/>
        <v>В норме</v>
      </c>
      <c r="AZ163" s="86"/>
      <c r="BA163" s="86"/>
      <c r="BB163" s="87"/>
      <c r="BC163" s="12"/>
      <c r="BE163" s="51"/>
      <c r="BF163" s="52"/>
      <c r="BG163" s="52"/>
      <c r="BH163" s="52"/>
      <c r="BI163" s="43"/>
    </row>
    <row r="164" spans="1:61" ht="12.75" customHeight="1">
      <c r="A164" s="53">
        <v>5.3</v>
      </c>
      <c r="B164" s="55"/>
      <c r="C164" s="65" t="s">
        <v>349</v>
      </c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4"/>
      <c r="S164" s="100">
        <v>30</v>
      </c>
      <c r="T164" s="101"/>
      <c r="U164" s="101"/>
      <c r="V164" s="102"/>
      <c r="W164" s="100">
        <v>30</v>
      </c>
      <c r="X164" s="101"/>
      <c r="Y164" s="101"/>
      <c r="Z164" s="102"/>
      <c r="AA164" s="91">
        <v>0.08548</v>
      </c>
      <c r="AB164" s="92"/>
      <c r="AC164" s="92"/>
      <c r="AD164" s="93"/>
      <c r="AE164" s="94">
        <f t="shared" si="24"/>
        <v>30.21718</v>
      </c>
      <c r="AF164" s="80"/>
      <c r="AG164" s="80"/>
      <c r="AH164" s="81"/>
      <c r="AI164" s="85">
        <v>0</v>
      </c>
      <c r="AJ164" s="86"/>
      <c r="AK164" s="86"/>
      <c r="AL164" s="87"/>
      <c r="AM164" s="82">
        <f t="shared" si="21"/>
        <v>30.21718</v>
      </c>
      <c r="AN164" s="83"/>
      <c r="AO164" s="83"/>
      <c r="AP164" s="84"/>
      <c r="AQ164" s="82">
        <f>100*(W164-AM164)/50</f>
        <v>-0.4343599999999981</v>
      </c>
      <c r="AR164" s="83"/>
      <c r="AS164" s="83"/>
      <c r="AT164" s="84"/>
      <c r="AU164" s="85">
        <v>3</v>
      </c>
      <c r="AV164" s="86"/>
      <c r="AW164" s="86"/>
      <c r="AX164" s="87"/>
      <c r="AY164" s="85" t="str">
        <f t="shared" si="22"/>
        <v>В норме</v>
      </c>
      <c r="AZ164" s="86"/>
      <c r="BA164" s="86"/>
      <c r="BB164" s="87"/>
      <c r="BC164" s="12"/>
      <c r="BE164" s="51"/>
      <c r="BF164" s="52"/>
      <c r="BG164" s="52"/>
      <c r="BH164" s="52"/>
      <c r="BI164" s="43"/>
    </row>
    <row r="165" spans="1:61" ht="12.75" customHeight="1">
      <c r="A165" s="53">
        <v>5.4</v>
      </c>
      <c r="B165" s="55"/>
      <c r="C165" s="65" t="s">
        <v>343</v>
      </c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4"/>
      <c r="S165" s="100">
        <v>40</v>
      </c>
      <c r="T165" s="101"/>
      <c r="U165" s="101"/>
      <c r="V165" s="102"/>
      <c r="W165" s="100">
        <v>40</v>
      </c>
      <c r="X165" s="101"/>
      <c r="Y165" s="101"/>
      <c r="Z165" s="102"/>
      <c r="AA165" s="91">
        <v>0.11352</v>
      </c>
      <c r="AB165" s="92"/>
      <c r="AC165" s="92"/>
      <c r="AD165" s="93"/>
      <c r="AE165" s="94">
        <f t="shared" si="24"/>
        <v>40.12932</v>
      </c>
      <c r="AF165" s="80"/>
      <c r="AG165" s="80"/>
      <c r="AH165" s="81"/>
      <c r="AI165" s="85">
        <v>0</v>
      </c>
      <c r="AJ165" s="86"/>
      <c r="AK165" s="86"/>
      <c r="AL165" s="87"/>
      <c r="AM165" s="82">
        <f t="shared" si="21"/>
        <v>40.12932</v>
      </c>
      <c r="AN165" s="83"/>
      <c r="AO165" s="83"/>
      <c r="AP165" s="84"/>
      <c r="AQ165" s="82">
        <f>100*(W165-AM165)/50</f>
        <v>-0.25863999999999976</v>
      </c>
      <c r="AR165" s="83"/>
      <c r="AS165" s="83"/>
      <c r="AT165" s="84"/>
      <c r="AU165" s="85">
        <v>3</v>
      </c>
      <c r="AV165" s="86"/>
      <c r="AW165" s="86"/>
      <c r="AX165" s="87"/>
      <c r="AY165" s="85" t="str">
        <f t="shared" si="22"/>
        <v>В норме</v>
      </c>
      <c r="AZ165" s="86"/>
      <c r="BA165" s="86"/>
      <c r="BB165" s="87"/>
      <c r="BC165" s="12"/>
      <c r="BE165" s="51"/>
      <c r="BF165" s="52"/>
      <c r="BG165" s="52"/>
      <c r="BH165" s="52"/>
      <c r="BI165" s="43"/>
    </row>
    <row r="166" spans="1:61" ht="12.75" customHeight="1">
      <c r="A166" s="53">
        <v>5.5</v>
      </c>
      <c r="B166" s="55"/>
      <c r="C166" s="65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4"/>
      <c r="S166" s="100">
        <v>50</v>
      </c>
      <c r="T166" s="101"/>
      <c r="U166" s="101"/>
      <c r="V166" s="102"/>
      <c r="W166" s="100">
        <v>50</v>
      </c>
      <c r="X166" s="101"/>
      <c r="Y166" s="101"/>
      <c r="Z166" s="102"/>
      <c r="AA166" s="91">
        <v>0.14168</v>
      </c>
      <c r="AB166" s="92"/>
      <c r="AC166" s="92"/>
      <c r="AD166" s="93"/>
      <c r="AE166" s="94">
        <f t="shared" si="24"/>
        <v>50.08388</v>
      </c>
      <c r="AF166" s="80"/>
      <c r="AG166" s="80"/>
      <c r="AH166" s="81"/>
      <c r="AI166" s="85">
        <v>0</v>
      </c>
      <c r="AJ166" s="86"/>
      <c r="AK166" s="86"/>
      <c r="AL166" s="87"/>
      <c r="AM166" s="82">
        <f t="shared" si="21"/>
        <v>50.08388</v>
      </c>
      <c r="AN166" s="83"/>
      <c r="AO166" s="83"/>
      <c r="AP166" s="84"/>
      <c r="AQ166" s="82">
        <f>100*(W166-AM166)/50</f>
        <v>-0.16776000000000124</v>
      </c>
      <c r="AR166" s="83"/>
      <c r="AS166" s="83"/>
      <c r="AT166" s="84"/>
      <c r="AU166" s="85">
        <v>3</v>
      </c>
      <c r="AV166" s="86"/>
      <c r="AW166" s="86"/>
      <c r="AX166" s="87"/>
      <c r="AY166" s="85" t="str">
        <f t="shared" si="22"/>
        <v>В норме</v>
      </c>
      <c r="AZ166" s="86"/>
      <c r="BA166" s="86"/>
      <c r="BB166" s="87"/>
      <c r="BC166" s="12"/>
      <c r="BE166" s="51"/>
      <c r="BF166" s="52"/>
      <c r="BG166" s="52"/>
      <c r="BH166" s="52"/>
      <c r="BI166" s="43"/>
    </row>
    <row r="167" spans="1:61" ht="12.75" customHeight="1">
      <c r="A167" s="53">
        <v>6.1</v>
      </c>
      <c r="B167" s="55"/>
      <c r="C167" s="65" t="s">
        <v>346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4"/>
      <c r="S167" s="100">
        <v>20</v>
      </c>
      <c r="T167" s="101"/>
      <c r="U167" s="101"/>
      <c r="V167" s="102"/>
      <c r="W167" s="100">
        <v>20</v>
      </c>
      <c r="X167" s="101"/>
      <c r="Y167" s="101"/>
      <c r="Z167" s="102"/>
      <c r="AA167" s="91">
        <v>0.0575</v>
      </c>
      <c r="AB167" s="92"/>
      <c r="AC167" s="92"/>
      <c r="AD167" s="93"/>
      <c r="AE167" s="94">
        <f t="shared" si="24"/>
        <v>20.326249999999998</v>
      </c>
      <c r="AF167" s="80"/>
      <c r="AG167" s="80"/>
      <c r="AH167" s="81"/>
      <c r="AI167" s="85">
        <v>0</v>
      </c>
      <c r="AJ167" s="86"/>
      <c r="AK167" s="86"/>
      <c r="AL167" s="87"/>
      <c r="AM167" s="82">
        <f t="shared" si="21"/>
        <v>20.326249999999998</v>
      </c>
      <c r="AN167" s="83"/>
      <c r="AO167" s="83"/>
      <c r="AP167" s="84"/>
      <c r="AQ167" s="82">
        <f>100*(W167-AM167)/100</f>
        <v>-0.32624999999999815</v>
      </c>
      <c r="AR167" s="83"/>
      <c r="AS167" s="83"/>
      <c r="AT167" s="84"/>
      <c r="AU167" s="85">
        <v>3</v>
      </c>
      <c r="AV167" s="86"/>
      <c r="AW167" s="86"/>
      <c r="AX167" s="87"/>
      <c r="AY167" s="85" t="str">
        <f t="shared" si="22"/>
        <v>В норме</v>
      </c>
      <c r="AZ167" s="86"/>
      <c r="BA167" s="86"/>
      <c r="BB167" s="87"/>
      <c r="BC167" s="12"/>
      <c r="BE167" s="51"/>
      <c r="BF167" s="52"/>
      <c r="BG167" s="52"/>
      <c r="BH167" s="52"/>
      <c r="BI167" s="43"/>
    </row>
    <row r="168" spans="1:61" ht="12.75" customHeight="1">
      <c r="A168" s="53">
        <v>6.2</v>
      </c>
      <c r="B168" s="55"/>
      <c r="C168" s="65" t="s">
        <v>402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4"/>
      <c r="S168" s="100">
        <v>30</v>
      </c>
      <c r="T168" s="101"/>
      <c r="U168" s="101"/>
      <c r="V168" s="102"/>
      <c r="W168" s="100">
        <v>30</v>
      </c>
      <c r="X168" s="101"/>
      <c r="Y168" s="101"/>
      <c r="Z168" s="102"/>
      <c r="AA168" s="91">
        <v>0.0868</v>
      </c>
      <c r="AB168" s="92"/>
      <c r="AC168" s="92"/>
      <c r="AD168" s="93"/>
      <c r="AE168" s="94">
        <f t="shared" si="24"/>
        <v>30.683799999999998</v>
      </c>
      <c r="AF168" s="80"/>
      <c r="AG168" s="80"/>
      <c r="AH168" s="81"/>
      <c r="AI168" s="85">
        <v>0</v>
      </c>
      <c r="AJ168" s="86"/>
      <c r="AK168" s="86"/>
      <c r="AL168" s="87"/>
      <c r="AM168" s="82">
        <f t="shared" si="21"/>
        <v>30.683799999999998</v>
      </c>
      <c r="AN168" s="83"/>
      <c r="AO168" s="83"/>
      <c r="AP168" s="84"/>
      <c r="AQ168" s="82">
        <f>100*(W168-AM168)/100</f>
        <v>-0.683799999999998</v>
      </c>
      <c r="AR168" s="83"/>
      <c r="AS168" s="83"/>
      <c r="AT168" s="84"/>
      <c r="AU168" s="85">
        <v>3</v>
      </c>
      <c r="AV168" s="86"/>
      <c r="AW168" s="86"/>
      <c r="AX168" s="87"/>
      <c r="AY168" s="85" t="str">
        <f t="shared" si="22"/>
        <v>В норме</v>
      </c>
      <c r="AZ168" s="86"/>
      <c r="BA168" s="86"/>
      <c r="BB168" s="87"/>
      <c r="BC168" s="12"/>
      <c r="BE168" s="51"/>
      <c r="BF168" s="52"/>
      <c r="BG168" s="52"/>
      <c r="BH168" s="52"/>
      <c r="BI168" s="43"/>
    </row>
    <row r="169" spans="1:61" ht="12.75" customHeight="1">
      <c r="A169" s="53">
        <v>6.3</v>
      </c>
      <c r="B169" s="55"/>
      <c r="C169" s="65" t="s">
        <v>349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100">
        <v>40</v>
      </c>
      <c r="T169" s="101"/>
      <c r="U169" s="101"/>
      <c r="V169" s="102"/>
      <c r="W169" s="100">
        <v>40</v>
      </c>
      <c r="X169" s="101"/>
      <c r="Y169" s="101"/>
      <c r="Z169" s="102"/>
      <c r="AA169" s="91">
        <v>0.1141</v>
      </c>
      <c r="AB169" s="92"/>
      <c r="AC169" s="92"/>
      <c r="AD169" s="93"/>
      <c r="AE169" s="94">
        <f t="shared" si="24"/>
        <v>40.33434999999999</v>
      </c>
      <c r="AF169" s="80"/>
      <c r="AG169" s="80"/>
      <c r="AH169" s="81"/>
      <c r="AI169" s="85">
        <v>0</v>
      </c>
      <c r="AJ169" s="86"/>
      <c r="AK169" s="86"/>
      <c r="AL169" s="87"/>
      <c r="AM169" s="82">
        <f t="shared" si="21"/>
        <v>40.33434999999999</v>
      </c>
      <c r="AN169" s="83"/>
      <c r="AO169" s="83"/>
      <c r="AP169" s="84"/>
      <c r="AQ169" s="82">
        <f>100*(W169-AM169)/100</f>
        <v>-0.3343499999999935</v>
      </c>
      <c r="AR169" s="83"/>
      <c r="AS169" s="83"/>
      <c r="AT169" s="84"/>
      <c r="AU169" s="85">
        <v>3</v>
      </c>
      <c r="AV169" s="86"/>
      <c r="AW169" s="86"/>
      <c r="AX169" s="87"/>
      <c r="AY169" s="85" t="str">
        <f t="shared" si="22"/>
        <v>В норме</v>
      </c>
      <c r="AZ169" s="86"/>
      <c r="BA169" s="86"/>
      <c r="BB169" s="87"/>
      <c r="BC169" s="12"/>
      <c r="BE169" s="51"/>
      <c r="BF169" s="52"/>
      <c r="BG169" s="52"/>
      <c r="BH169" s="52"/>
      <c r="BI169" s="43"/>
    </row>
    <row r="170" spans="1:61" ht="12.75" customHeight="1">
      <c r="A170" s="53">
        <v>6.4</v>
      </c>
      <c r="B170" s="55"/>
      <c r="C170" s="65" t="s">
        <v>343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4"/>
      <c r="S170" s="100">
        <v>50</v>
      </c>
      <c r="T170" s="101"/>
      <c r="U170" s="101"/>
      <c r="V170" s="102"/>
      <c r="W170" s="100">
        <v>50</v>
      </c>
      <c r="X170" s="101"/>
      <c r="Y170" s="101"/>
      <c r="Z170" s="102"/>
      <c r="AA170" s="91">
        <v>0.1418</v>
      </c>
      <c r="AB170" s="92"/>
      <c r="AC170" s="92"/>
      <c r="AD170" s="93"/>
      <c r="AE170" s="94">
        <f t="shared" si="24"/>
        <v>50.1263</v>
      </c>
      <c r="AF170" s="80"/>
      <c r="AG170" s="80"/>
      <c r="AH170" s="81"/>
      <c r="AI170" s="85">
        <v>0</v>
      </c>
      <c r="AJ170" s="86"/>
      <c r="AK170" s="86"/>
      <c r="AL170" s="87"/>
      <c r="AM170" s="82">
        <f t="shared" si="21"/>
        <v>50.1263</v>
      </c>
      <c r="AN170" s="83"/>
      <c r="AO170" s="83"/>
      <c r="AP170" s="84"/>
      <c r="AQ170" s="82">
        <f>100*(W170-AM170)/100</f>
        <v>-0.12630000000000052</v>
      </c>
      <c r="AR170" s="83"/>
      <c r="AS170" s="83"/>
      <c r="AT170" s="84"/>
      <c r="AU170" s="85">
        <v>3</v>
      </c>
      <c r="AV170" s="86"/>
      <c r="AW170" s="86"/>
      <c r="AX170" s="87"/>
      <c r="AY170" s="85" t="str">
        <f t="shared" si="22"/>
        <v>В норме</v>
      </c>
      <c r="AZ170" s="86"/>
      <c r="BA170" s="86"/>
      <c r="BB170" s="87"/>
      <c r="BC170" s="12"/>
      <c r="BE170" s="51"/>
      <c r="BF170" s="52"/>
      <c r="BG170" s="52"/>
      <c r="BH170" s="52"/>
      <c r="BI170" s="43"/>
    </row>
    <row r="171" spans="1:61" ht="12.75" customHeight="1">
      <c r="A171" s="53">
        <v>6.5</v>
      </c>
      <c r="B171" s="55"/>
      <c r="C171" s="65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100">
        <v>70</v>
      </c>
      <c r="T171" s="101"/>
      <c r="U171" s="101"/>
      <c r="V171" s="102"/>
      <c r="W171" s="100">
        <v>70</v>
      </c>
      <c r="X171" s="101"/>
      <c r="Y171" s="101"/>
      <c r="Z171" s="102"/>
      <c r="AA171" s="91">
        <v>0.1997</v>
      </c>
      <c r="AB171" s="92"/>
      <c r="AC171" s="92"/>
      <c r="AD171" s="93"/>
      <c r="AE171" s="94">
        <f t="shared" si="24"/>
        <v>70.59394999999999</v>
      </c>
      <c r="AF171" s="80"/>
      <c r="AG171" s="80"/>
      <c r="AH171" s="81"/>
      <c r="AI171" s="85">
        <v>0</v>
      </c>
      <c r="AJ171" s="86"/>
      <c r="AK171" s="86"/>
      <c r="AL171" s="87"/>
      <c r="AM171" s="82">
        <f t="shared" si="21"/>
        <v>70.59394999999999</v>
      </c>
      <c r="AN171" s="83"/>
      <c r="AO171" s="83"/>
      <c r="AP171" s="84"/>
      <c r="AQ171" s="82">
        <f>100*(W171-AM171)/100</f>
        <v>-0.5939499999999924</v>
      </c>
      <c r="AR171" s="83"/>
      <c r="AS171" s="83"/>
      <c r="AT171" s="84"/>
      <c r="AU171" s="85">
        <v>3</v>
      </c>
      <c r="AV171" s="86"/>
      <c r="AW171" s="86"/>
      <c r="AX171" s="87"/>
      <c r="AY171" s="85" t="str">
        <f t="shared" si="22"/>
        <v>В норме</v>
      </c>
      <c r="AZ171" s="86"/>
      <c r="BA171" s="86"/>
      <c r="BB171" s="87"/>
      <c r="BC171" s="12"/>
      <c r="BE171" s="51"/>
      <c r="BF171" s="52"/>
      <c r="BG171" s="52"/>
      <c r="BH171" s="52"/>
      <c r="BI171" s="43"/>
    </row>
    <row r="172" spans="1:61" ht="12.75" customHeight="1">
      <c r="A172" s="53">
        <v>7.1</v>
      </c>
      <c r="B172" s="55"/>
      <c r="C172" s="65" t="s">
        <v>347</v>
      </c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4"/>
      <c r="S172" s="100">
        <v>20</v>
      </c>
      <c r="T172" s="101"/>
      <c r="U172" s="101"/>
      <c r="V172" s="102"/>
      <c r="W172" s="100">
        <v>200</v>
      </c>
      <c r="X172" s="101"/>
      <c r="Y172" s="101"/>
      <c r="Z172" s="102"/>
      <c r="AA172" s="91">
        <v>186</v>
      </c>
      <c r="AB172" s="92"/>
      <c r="AC172" s="92"/>
      <c r="AD172" s="93"/>
      <c r="AE172" s="94">
        <f>AA172</f>
        <v>186</v>
      </c>
      <c r="AF172" s="95"/>
      <c r="AG172" s="95"/>
      <c r="AH172" s="96"/>
      <c r="AI172" s="97" t="s">
        <v>336</v>
      </c>
      <c r="AJ172" s="98"/>
      <c r="AK172" s="98"/>
      <c r="AL172" s="99"/>
      <c r="AM172" s="82">
        <f t="shared" si="21"/>
        <v>202</v>
      </c>
      <c r="AN172" s="83"/>
      <c r="AO172" s="83"/>
      <c r="AP172" s="84"/>
      <c r="AQ172" s="82">
        <f>100*(W172-AM172)/1000</f>
        <v>-0.2</v>
      </c>
      <c r="AR172" s="83"/>
      <c r="AS172" s="83"/>
      <c r="AT172" s="84"/>
      <c r="AU172" s="85">
        <v>3</v>
      </c>
      <c r="AV172" s="86"/>
      <c r="AW172" s="86"/>
      <c r="AX172" s="87"/>
      <c r="AY172" s="85" t="str">
        <f t="shared" si="22"/>
        <v>В норме</v>
      </c>
      <c r="AZ172" s="86"/>
      <c r="BA172" s="86"/>
      <c r="BB172" s="87"/>
      <c r="BC172" s="12"/>
      <c r="BE172" s="43"/>
      <c r="BF172" s="43"/>
      <c r="BG172" s="43"/>
      <c r="BH172" s="43"/>
      <c r="BI172" s="43"/>
    </row>
    <row r="173" spans="1:61" ht="12.75" customHeight="1">
      <c r="A173" s="53">
        <v>7.2</v>
      </c>
      <c r="B173" s="55"/>
      <c r="C173" s="65" t="s">
        <v>403</v>
      </c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4"/>
      <c r="S173" s="100">
        <v>40</v>
      </c>
      <c r="T173" s="101"/>
      <c r="U173" s="101"/>
      <c r="V173" s="102"/>
      <c r="W173" s="100">
        <v>400</v>
      </c>
      <c r="X173" s="101"/>
      <c r="Y173" s="101"/>
      <c r="Z173" s="102"/>
      <c r="AA173" s="91">
        <v>371</v>
      </c>
      <c r="AB173" s="92"/>
      <c r="AC173" s="92"/>
      <c r="AD173" s="93"/>
      <c r="AE173" s="94">
        <f>AA173</f>
        <v>371</v>
      </c>
      <c r="AF173" s="95"/>
      <c r="AG173" s="95"/>
      <c r="AH173" s="96"/>
      <c r="AI173" s="97" t="s">
        <v>337</v>
      </c>
      <c r="AJ173" s="98"/>
      <c r="AK173" s="98"/>
      <c r="AL173" s="99"/>
      <c r="AM173" s="82">
        <f t="shared" si="21"/>
        <v>404</v>
      </c>
      <c r="AN173" s="83"/>
      <c r="AO173" s="83"/>
      <c r="AP173" s="84"/>
      <c r="AQ173" s="82">
        <f>100*(W173-AM173)/1000</f>
        <v>-0.4</v>
      </c>
      <c r="AR173" s="83"/>
      <c r="AS173" s="83"/>
      <c r="AT173" s="84"/>
      <c r="AU173" s="85">
        <v>3</v>
      </c>
      <c r="AV173" s="86"/>
      <c r="AW173" s="86"/>
      <c r="AX173" s="87"/>
      <c r="AY173" s="85" t="str">
        <f t="shared" si="22"/>
        <v>В норме</v>
      </c>
      <c r="AZ173" s="86"/>
      <c r="BA173" s="86"/>
      <c r="BB173" s="87"/>
      <c r="BC173" s="12"/>
      <c r="BE173" s="43"/>
      <c r="BF173" s="43"/>
      <c r="BG173" s="43"/>
      <c r="BH173" s="43"/>
      <c r="BI173" s="43"/>
    </row>
    <row r="174" spans="1:61" ht="12.75" customHeight="1">
      <c r="A174" s="53">
        <v>7.3</v>
      </c>
      <c r="B174" s="55"/>
      <c r="C174" s="65" t="s">
        <v>349</v>
      </c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  <c r="S174" s="100">
        <v>60</v>
      </c>
      <c r="T174" s="101"/>
      <c r="U174" s="101"/>
      <c r="V174" s="102"/>
      <c r="W174" s="100">
        <v>600</v>
      </c>
      <c r="X174" s="101"/>
      <c r="Y174" s="101"/>
      <c r="Z174" s="102"/>
      <c r="AA174" s="91">
        <v>558</v>
      </c>
      <c r="AB174" s="92"/>
      <c r="AC174" s="92"/>
      <c r="AD174" s="93"/>
      <c r="AE174" s="94">
        <f>AA174</f>
        <v>558</v>
      </c>
      <c r="AF174" s="95"/>
      <c r="AG174" s="95"/>
      <c r="AH174" s="96"/>
      <c r="AI174" s="97" t="s">
        <v>330</v>
      </c>
      <c r="AJ174" s="98"/>
      <c r="AK174" s="98"/>
      <c r="AL174" s="99"/>
      <c r="AM174" s="82">
        <f t="shared" si="21"/>
        <v>608</v>
      </c>
      <c r="AN174" s="83"/>
      <c r="AO174" s="83"/>
      <c r="AP174" s="84"/>
      <c r="AQ174" s="82">
        <f>100*(W174-AM174)/1000</f>
        <v>-0.8</v>
      </c>
      <c r="AR174" s="83"/>
      <c r="AS174" s="83"/>
      <c r="AT174" s="84"/>
      <c r="AU174" s="85">
        <v>3</v>
      </c>
      <c r="AV174" s="86"/>
      <c r="AW174" s="86"/>
      <c r="AX174" s="87"/>
      <c r="AY174" s="85" t="str">
        <f t="shared" si="22"/>
        <v>В норме</v>
      </c>
      <c r="AZ174" s="86"/>
      <c r="BA174" s="86"/>
      <c r="BB174" s="87"/>
      <c r="BC174" s="12"/>
      <c r="BE174" s="43"/>
      <c r="BF174" s="43"/>
      <c r="BG174" s="43"/>
      <c r="BH174" s="43"/>
      <c r="BI174" s="43"/>
    </row>
    <row r="175" spans="1:55" ht="12.75" customHeight="1">
      <c r="A175" s="53">
        <v>7.4</v>
      </c>
      <c r="B175" s="55"/>
      <c r="C175" s="65" t="s">
        <v>334</v>
      </c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4"/>
      <c r="S175" s="100">
        <v>80</v>
      </c>
      <c r="T175" s="101"/>
      <c r="U175" s="101"/>
      <c r="V175" s="102"/>
      <c r="W175" s="100">
        <v>800</v>
      </c>
      <c r="X175" s="101"/>
      <c r="Y175" s="101"/>
      <c r="Z175" s="102"/>
      <c r="AA175" s="91">
        <v>741</v>
      </c>
      <c r="AB175" s="92"/>
      <c r="AC175" s="92"/>
      <c r="AD175" s="93"/>
      <c r="AE175" s="94">
        <f>AA175</f>
        <v>741</v>
      </c>
      <c r="AF175" s="95"/>
      <c r="AG175" s="95"/>
      <c r="AH175" s="96"/>
      <c r="AI175" s="97" t="s">
        <v>338</v>
      </c>
      <c r="AJ175" s="98"/>
      <c r="AK175" s="98"/>
      <c r="AL175" s="99"/>
      <c r="AM175" s="82">
        <f t="shared" si="21"/>
        <v>807</v>
      </c>
      <c r="AN175" s="83"/>
      <c r="AO175" s="83"/>
      <c r="AP175" s="84"/>
      <c r="AQ175" s="82">
        <f>100*(W175-AM175)/1000</f>
        <v>-0.7</v>
      </c>
      <c r="AR175" s="83"/>
      <c r="AS175" s="83"/>
      <c r="AT175" s="84"/>
      <c r="AU175" s="85">
        <v>3</v>
      </c>
      <c r="AV175" s="86"/>
      <c r="AW175" s="86"/>
      <c r="AX175" s="87"/>
      <c r="AY175" s="85" t="str">
        <f t="shared" si="22"/>
        <v>В норме</v>
      </c>
      <c r="AZ175" s="86"/>
      <c r="BA175" s="86"/>
      <c r="BB175" s="87"/>
      <c r="BC175" s="12"/>
    </row>
    <row r="176" spans="1:55" ht="12.75" customHeight="1">
      <c r="A176" s="53">
        <v>7.5</v>
      </c>
      <c r="B176" s="55"/>
      <c r="C176" s="65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4"/>
      <c r="S176" s="100">
        <v>100</v>
      </c>
      <c r="T176" s="101"/>
      <c r="U176" s="101"/>
      <c r="V176" s="102"/>
      <c r="W176" s="100">
        <v>1000</v>
      </c>
      <c r="X176" s="101"/>
      <c r="Y176" s="101"/>
      <c r="Z176" s="102"/>
      <c r="AA176" s="91">
        <v>923</v>
      </c>
      <c r="AB176" s="92"/>
      <c r="AC176" s="92"/>
      <c r="AD176" s="93"/>
      <c r="AE176" s="94">
        <f>AA176</f>
        <v>923</v>
      </c>
      <c r="AF176" s="95"/>
      <c r="AG176" s="95"/>
      <c r="AH176" s="96"/>
      <c r="AI176" s="97" t="s">
        <v>339</v>
      </c>
      <c r="AJ176" s="98"/>
      <c r="AK176" s="98"/>
      <c r="AL176" s="99"/>
      <c r="AM176" s="82">
        <f t="shared" si="21"/>
        <v>1006</v>
      </c>
      <c r="AN176" s="83"/>
      <c r="AO176" s="83"/>
      <c r="AP176" s="84"/>
      <c r="AQ176" s="82">
        <f>100*(W176-AM176)/1000</f>
        <v>-0.6</v>
      </c>
      <c r="AR176" s="83"/>
      <c r="AS176" s="83"/>
      <c r="AT176" s="84"/>
      <c r="AU176" s="85">
        <v>3</v>
      </c>
      <c r="AV176" s="86"/>
      <c r="AW176" s="86"/>
      <c r="AX176" s="87"/>
      <c r="AY176" s="85" t="str">
        <f t="shared" si="22"/>
        <v>В норме</v>
      </c>
      <c r="AZ176" s="86"/>
      <c r="BA176" s="86"/>
      <c r="BB176" s="87"/>
      <c r="BC176" s="12"/>
    </row>
    <row r="177" spans="1:55" ht="9" customHeight="1">
      <c r="A177" s="42"/>
      <c r="B177" s="4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</row>
    <row r="178" spans="1:35" ht="12.75" customHeight="1">
      <c r="A178" s="10" t="s">
        <v>320</v>
      </c>
      <c r="B178" s="11"/>
      <c r="N178" s="6"/>
      <c r="O178" s="6"/>
      <c r="P178" s="7"/>
      <c r="Q178" s="7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8"/>
      <c r="AI178" s="9"/>
    </row>
    <row r="179" spans="1:55" ht="18.75" customHeight="1">
      <c r="A179" s="152" t="s">
        <v>1</v>
      </c>
      <c r="B179" s="152"/>
      <c r="C179" s="56" t="s">
        <v>5</v>
      </c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7"/>
      <c r="S179" s="139" t="s">
        <v>6</v>
      </c>
      <c r="T179" s="140"/>
      <c r="U179" s="140"/>
      <c r="V179" s="141"/>
      <c r="W179" s="139" t="s">
        <v>7</v>
      </c>
      <c r="X179" s="140"/>
      <c r="Y179" s="140"/>
      <c r="Z179" s="141"/>
      <c r="AA179" s="139" t="s">
        <v>8</v>
      </c>
      <c r="AB179" s="140"/>
      <c r="AC179" s="140"/>
      <c r="AD179" s="141"/>
      <c r="AE179" s="139" t="s">
        <v>9</v>
      </c>
      <c r="AF179" s="140"/>
      <c r="AG179" s="140"/>
      <c r="AH179" s="141"/>
      <c r="AI179" s="139" t="s">
        <v>10</v>
      </c>
      <c r="AJ179" s="140"/>
      <c r="AK179" s="140"/>
      <c r="AL179" s="141"/>
      <c r="AM179" s="139" t="s">
        <v>28</v>
      </c>
      <c r="AN179" s="140"/>
      <c r="AO179" s="140"/>
      <c r="AP179" s="141"/>
      <c r="AQ179" s="139" t="s">
        <v>32</v>
      </c>
      <c r="AR179" s="140"/>
      <c r="AS179" s="140"/>
      <c r="AT179" s="141"/>
      <c r="AU179" s="121" t="s">
        <v>29</v>
      </c>
      <c r="AV179" s="122"/>
      <c r="AW179" s="122"/>
      <c r="AX179" s="123"/>
      <c r="AY179" s="139" t="s">
        <v>3</v>
      </c>
      <c r="AZ179" s="140"/>
      <c r="BA179" s="140"/>
      <c r="BB179" s="141"/>
      <c r="BC179" s="12"/>
    </row>
    <row r="180" spans="1:55" ht="12.75" customHeight="1">
      <c r="A180" s="128">
        <v>1</v>
      </c>
      <c r="B180" s="128"/>
      <c r="C180" s="129" t="s">
        <v>385</v>
      </c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1"/>
      <c r="S180" s="132"/>
      <c r="T180" s="122"/>
      <c r="U180" s="122"/>
      <c r="V180" s="123"/>
      <c r="W180" s="121"/>
      <c r="X180" s="122"/>
      <c r="Y180" s="122"/>
      <c r="Z180" s="123"/>
      <c r="AA180" s="121"/>
      <c r="AB180" s="122"/>
      <c r="AC180" s="122"/>
      <c r="AD180" s="123"/>
      <c r="AE180" s="135"/>
      <c r="AF180" s="122"/>
      <c r="AG180" s="122"/>
      <c r="AH180" s="123"/>
      <c r="AI180" s="125"/>
      <c r="AJ180" s="126"/>
      <c r="AK180" s="126"/>
      <c r="AL180" s="127"/>
      <c r="AM180" s="125"/>
      <c r="AN180" s="126"/>
      <c r="AO180" s="126"/>
      <c r="AP180" s="127"/>
      <c r="AQ180" s="85"/>
      <c r="AR180" s="86"/>
      <c r="AS180" s="86"/>
      <c r="AT180" s="87"/>
      <c r="AU180" s="82"/>
      <c r="AV180" s="122"/>
      <c r="AW180" s="122"/>
      <c r="AX180" s="123"/>
      <c r="AY180" s="121" t="s">
        <v>14</v>
      </c>
      <c r="AZ180" s="122"/>
      <c r="BA180" s="122"/>
      <c r="BB180" s="123"/>
      <c r="BC180" s="12"/>
    </row>
    <row r="181" spans="1:55" ht="12.75" customHeight="1">
      <c r="A181" s="128">
        <v>2</v>
      </c>
      <c r="B181" s="128"/>
      <c r="C181" s="129" t="s">
        <v>386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1"/>
      <c r="S181" s="132"/>
      <c r="T181" s="122"/>
      <c r="U181" s="122"/>
      <c r="V181" s="123"/>
      <c r="W181" s="121"/>
      <c r="X181" s="122"/>
      <c r="Y181" s="122"/>
      <c r="Z181" s="123"/>
      <c r="AA181" s="121"/>
      <c r="AB181" s="122"/>
      <c r="AC181" s="122"/>
      <c r="AD181" s="123"/>
      <c r="AE181" s="135"/>
      <c r="AF181" s="122"/>
      <c r="AG181" s="122"/>
      <c r="AH181" s="123"/>
      <c r="AI181" s="125"/>
      <c r="AJ181" s="126"/>
      <c r="AK181" s="126"/>
      <c r="AL181" s="127"/>
      <c r="AM181" s="125"/>
      <c r="AN181" s="126"/>
      <c r="AO181" s="126"/>
      <c r="AP181" s="127"/>
      <c r="AQ181" s="85"/>
      <c r="AR181" s="86"/>
      <c r="AS181" s="86"/>
      <c r="AT181" s="87"/>
      <c r="AU181" s="82"/>
      <c r="AV181" s="122"/>
      <c r="AW181" s="122"/>
      <c r="AX181" s="123"/>
      <c r="AY181" s="121" t="s">
        <v>14</v>
      </c>
      <c r="AZ181" s="122"/>
      <c r="BA181" s="122"/>
      <c r="BB181" s="123"/>
      <c r="BC181" s="12"/>
    </row>
    <row r="182" spans="1:55" ht="12.75" customHeight="1">
      <c r="A182" s="128">
        <v>3</v>
      </c>
      <c r="B182" s="128"/>
      <c r="C182" s="129" t="s">
        <v>387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1"/>
      <c r="S182" s="132"/>
      <c r="T182" s="122"/>
      <c r="U182" s="122"/>
      <c r="V182" s="123"/>
      <c r="W182" s="121"/>
      <c r="X182" s="122"/>
      <c r="Y182" s="122"/>
      <c r="Z182" s="123"/>
      <c r="AA182" s="121"/>
      <c r="AB182" s="122"/>
      <c r="AC182" s="122"/>
      <c r="AD182" s="123"/>
      <c r="AE182" s="135"/>
      <c r="AF182" s="122"/>
      <c r="AG182" s="122"/>
      <c r="AH182" s="123"/>
      <c r="AI182" s="125"/>
      <c r="AJ182" s="126"/>
      <c r="AK182" s="126"/>
      <c r="AL182" s="127"/>
      <c r="AM182" s="125"/>
      <c r="AN182" s="126"/>
      <c r="AO182" s="126"/>
      <c r="AP182" s="127"/>
      <c r="AQ182" s="85"/>
      <c r="AR182" s="86"/>
      <c r="AS182" s="86"/>
      <c r="AT182" s="87"/>
      <c r="AU182" s="82"/>
      <c r="AV182" s="122"/>
      <c r="AW182" s="122"/>
      <c r="AX182" s="123"/>
      <c r="AY182" s="121" t="s">
        <v>14</v>
      </c>
      <c r="AZ182" s="122"/>
      <c r="BA182" s="122"/>
      <c r="BB182" s="123"/>
      <c r="BC182" s="12"/>
    </row>
    <row r="183" spans="1:55" ht="12.75" customHeight="1">
      <c r="A183" s="128">
        <v>4</v>
      </c>
      <c r="B183" s="128"/>
      <c r="C183" s="129" t="s">
        <v>388</v>
      </c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1"/>
      <c r="S183" s="132"/>
      <c r="T183" s="122"/>
      <c r="U183" s="122"/>
      <c r="V183" s="123"/>
      <c r="W183" s="121"/>
      <c r="X183" s="122"/>
      <c r="Y183" s="122"/>
      <c r="Z183" s="123"/>
      <c r="AA183" s="121"/>
      <c r="AB183" s="122"/>
      <c r="AC183" s="122"/>
      <c r="AD183" s="123"/>
      <c r="AE183" s="135"/>
      <c r="AF183" s="122"/>
      <c r="AG183" s="122"/>
      <c r="AH183" s="123"/>
      <c r="AI183" s="125"/>
      <c r="AJ183" s="126"/>
      <c r="AK183" s="126"/>
      <c r="AL183" s="127"/>
      <c r="AM183" s="125"/>
      <c r="AN183" s="126"/>
      <c r="AO183" s="126"/>
      <c r="AP183" s="127"/>
      <c r="AQ183" s="85"/>
      <c r="AR183" s="86"/>
      <c r="AS183" s="86"/>
      <c r="AT183" s="87"/>
      <c r="AU183" s="82"/>
      <c r="AV183" s="122"/>
      <c r="AW183" s="122"/>
      <c r="AX183" s="123"/>
      <c r="AY183" s="121" t="s">
        <v>14</v>
      </c>
      <c r="AZ183" s="122"/>
      <c r="BA183" s="122"/>
      <c r="BB183" s="123"/>
      <c r="BC183" s="12"/>
    </row>
    <row r="184" spans="1:55" ht="12.75" customHeight="1">
      <c r="A184" s="128">
        <v>5</v>
      </c>
      <c r="B184" s="128"/>
      <c r="C184" s="129" t="s">
        <v>389</v>
      </c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1"/>
      <c r="S184" s="132"/>
      <c r="T184" s="122"/>
      <c r="U184" s="122"/>
      <c r="V184" s="123"/>
      <c r="W184" s="121"/>
      <c r="X184" s="122"/>
      <c r="Y184" s="122"/>
      <c r="Z184" s="123"/>
      <c r="AA184" s="121"/>
      <c r="AB184" s="122"/>
      <c r="AC184" s="122"/>
      <c r="AD184" s="123"/>
      <c r="AE184" s="135"/>
      <c r="AF184" s="122"/>
      <c r="AG184" s="122"/>
      <c r="AH184" s="123"/>
      <c r="AI184" s="125"/>
      <c r="AJ184" s="126"/>
      <c r="AK184" s="126"/>
      <c r="AL184" s="127"/>
      <c r="AM184" s="125"/>
      <c r="AN184" s="126"/>
      <c r="AO184" s="126"/>
      <c r="AP184" s="127"/>
      <c r="AQ184" s="85"/>
      <c r="AR184" s="86"/>
      <c r="AS184" s="86"/>
      <c r="AT184" s="87"/>
      <c r="AU184" s="82"/>
      <c r="AV184" s="122"/>
      <c r="AW184" s="122"/>
      <c r="AX184" s="123"/>
      <c r="AY184" s="121" t="s">
        <v>14</v>
      </c>
      <c r="AZ184" s="122"/>
      <c r="BA184" s="122"/>
      <c r="BB184" s="123"/>
      <c r="BC184" s="12"/>
    </row>
    <row r="185" spans="1:55" ht="12.75" customHeight="1">
      <c r="A185" s="128">
        <v>6</v>
      </c>
      <c r="B185" s="128"/>
      <c r="C185" s="129" t="s">
        <v>390</v>
      </c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1"/>
      <c r="S185" s="132"/>
      <c r="T185" s="122"/>
      <c r="U185" s="122"/>
      <c r="V185" s="123"/>
      <c r="W185" s="121"/>
      <c r="X185" s="122"/>
      <c r="Y185" s="122"/>
      <c r="Z185" s="123"/>
      <c r="AA185" s="132"/>
      <c r="AB185" s="122"/>
      <c r="AC185" s="122"/>
      <c r="AD185" s="123"/>
      <c r="AE185" s="135"/>
      <c r="AF185" s="122"/>
      <c r="AG185" s="122"/>
      <c r="AH185" s="123"/>
      <c r="AI185" s="125"/>
      <c r="AJ185" s="126"/>
      <c r="AK185" s="126"/>
      <c r="AL185" s="127"/>
      <c r="AM185" s="125"/>
      <c r="AN185" s="126"/>
      <c r="AO185" s="126"/>
      <c r="AP185" s="127"/>
      <c r="AQ185" s="85"/>
      <c r="AR185" s="86"/>
      <c r="AS185" s="86"/>
      <c r="AT185" s="87"/>
      <c r="AU185" s="82"/>
      <c r="AV185" s="122"/>
      <c r="AW185" s="122"/>
      <c r="AX185" s="123"/>
      <c r="AY185" s="121" t="s">
        <v>14</v>
      </c>
      <c r="AZ185" s="122"/>
      <c r="BA185" s="122"/>
      <c r="BB185" s="123"/>
      <c r="BC185" s="12"/>
    </row>
    <row r="186" spans="1:55" ht="12.75" customHeight="1">
      <c r="A186" s="128">
        <v>7</v>
      </c>
      <c r="B186" s="128"/>
      <c r="C186" s="129" t="s">
        <v>391</v>
      </c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1"/>
      <c r="S186" s="132"/>
      <c r="T186" s="133"/>
      <c r="U186" s="133"/>
      <c r="V186" s="134"/>
      <c r="W186" s="132"/>
      <c r="X186" s="133"/>
      <c r="Y186" s="133"/>
      <c r="Z186" s="134"/>
      <c r="AA186" s="132"/>
      <c r="AB186" s="133"/>
      <c r="AC186" s="133"/>
      <c r="AD186" s="134"/>
      <c r="AE186" s="135"/>
      <c r="AF186" s="122"/>
      <c r="AG186" s="122"/>
      <c r="AH186" s="123"/>
      <c r="AI186" s="125"/>
      <c r="AJ186" s="126"/>
      <c r="AK186" s="126"/>
      <c r="AL186" s="127"/>
      <c r="AM186" s="125"/>
      <c r="AN186" s="126"/>
      <c r="AO186" s="126"/>
      <c r="AP186" s="127"/>
      <c r="AQ186" s="85"/>
      <c r="AR186" s="86"/>
      <c r="AS186" s="86"/>
      <c r="AT186" s="87"/>
      <c r="AU186" s="82"/>
      <c r="AV186" s="122"/>
      <c r="AW186" s="122"/>
      <c r="AX186" s="123"/>
      <c r="AY186" s="121" t="s">
        <v>14</v>
      </c>
      <c r="AZ186" s="122"/>
      <c r="BA186" s="122"/>
      <c r="BB186" s="123"/>
      <c r="BC186" s="12"/>
    </row>
    <row r="187" spans="1:55" ht="12.75" customHeight="1">
      <c r="A187" s="128">
        <v>8</v>
      </c>
      <c r="B187" s="128"/>
      <c r="C187" s="129" t="s">
        <v>391</v>
      </c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1"/>
      <c r="S187" s="132"/>
      <c r="T187" s="133"/>
      <c r="U187" s="133"/>
      <c r="V187" s="134"/>
      <c r="W187" s="132"/>
      <c r="X187" s="133"/>
      <c r="Y187" s="133"/>
      <c r="Z187" s="134"/>
      <c r="AA187" s="132"/>
      <c r="AB187" s="133"/>
      <c r="AC187" s="133"/>
      <c r="AD187" s="134"/>
      <c r="AE187" s="135"/>
      <c r="AF187" s="122"/>
      <c r="AG187" s="122"/>
      <c r="AH187" s="123"/>
      <c r="AI187" s="125"/>
      <c r="AJ187" s="126"/>
      <c r="AK187" s="126"/>
      <c r="AL187" s="127"/>
      <c r="AM187" s="125"/>
      <c r="AN187" s="126"/>
      <c r="AO187" s="126"/>
      <c r="AP187" s="127"/>
      <c r="AQ187" s="85"/>
      <c r="AR187" s="86"/>
      <c r="AS187" s="86"/>
      <c r="AT187" s="87"/>
      <c r="AU187" s="82"/>
      <c r="AV187" s="122"/>
      <c r="AW187" s="122"/>
      <c r="AX187" s="123"/>
      <c r="AY187" s="121" t="s">
        <v>14</v>
      </c>
      <c r="AZ187" s="122"/>
      <c r="BA187" s="122"/>
      <c r="BB187" s="123"/>
      <c r="BC187" s="12"/>
    </row>
    <row r="188" spans="1:55" ht="12.75" customHeight="1">
      <c r="A188" s="128">
        <v>9</v>
      </c>
      <c r="B188" s="128"/>
      <c r="C188" s="129" t="s">
        <v>225</v>
      </c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1"/>
      <c r="S188" s="121"/>
      <c r="T188" s="122"/>
      <c r="U188" s="122"/>
      <c r="V188" s="123"/>
      <c r="W188" s="121"/>
      <c r="X188" s="122"/>
      <c r="Y188" s="122"/>
      <c r="Z188" s="123"/>
      <c r="AA188" s="121"/>
      <c r="AB188" s="122"/>
      <c r="AC188" s="122"/>
      <c r="AD188" s="123"/>
      <c r="AE188" s="135"/>
      <c r="AF188" s="122"/>
      <c r="AG188" s="122"/>
      <c r="AH188" s="123"/>
      <c r="AI188" s="125"/>
      <c r="AJ188" s="126"/>
      <c r="AK188" s="126"/>
      <c r="AL188" s="127"/>
      <c r="AM188" s="125"/>
      <c r="AN188" s="126"/>
      <c r="AO188" s="126"/>
      <c r="AP188" s="127"/>
      <c r="AQ188" s="135"/>
      <c r="AR188" s="122"/>
      <c r="AS188" s="122"/>
      <c r="AT188" s="123"/>
      <c r="AU188" s="82"/>
      <c r="AV188" s="122"/>
      <c r="AW188" s="122"/>
      <c r="AX188" s="123"/>
      <c r="AY188" s="121" t="s">
        <v>14</v>
      </c>
      <c r="AZ188" s="122"/>
      <c r="BA188" s="122"/>
      <c r="BB188" s="123"/>
      <c r="BC188" s="12"/>
    </row>
    <row r="189" spans="1:55" ht="12.75" customHeight="1">
      <c r="A189" s="128">
        <v>10</v>
      </c>
      <c r="B189" s="128"/>
      <c r="C189" s="129" t="s">
        <v>249</v>
      </c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1"/>
      <c r="S189" s="121"/>
      <c r="T189" s="122"/>
      <c r="U189" s="122"/>
      <c r="V189" s="123"/>
      <c r="W189" s="121"/>
      <c r="X189" s="122"/>
      <c r="Y189" s="122"/>
      <c r="Z189" s="123"/>
      <c r="AA189" s="121"/>
      <c r="AB189" s="122"/>
      <c r="AC189" s="122"/>
      <c r="AD189" s="123"/>
      <c r="AE189" s="135"/>
      <c r="AF189" s="122"/>
      <c r="AG189" s="122"/>
      <c r="AH189" s="123"/>
      <c r="AI189" s="125"/>
      <c r="AJ189" s="126"/>
      <c r="AK189" s="126"/>
      <c r="AL189" s="127"/>
      <c r="AM189" s="125"/>
      <c r="AN189" s="126"/>
      <c r="AO189" s="126"/>
      <c r="AP189" s="127"/>
      <c r="AQ189" s="135"/>
      <c r="AR189" s="122"/>
      <c r="AS189" s="122"/>
      <c r="AT189" s="123"/>
      <c r="AU189" s="82"/>
      <c r="AV189" s="122"/>
      <c r="AW189" s="122"/>
      <c r="AX189" s="123"/>
      <c r="AY189" s="121" t="s">
        <v>14</v>
      </c>
      <c r="AZ189" s="122"/>
      <c r="BA189" s="122"/>
      <c r="BB189" s="123"/>
      <c r="BC189" s="12"/>
    </row>
    <row r="190" spans="1:55" ht="12.75" customHeight="1">
      <c r="A190" s="128">
        <v>11</v>
      </c>
      <c r="B190" s="128"/>
      <c r="C190" s="129" t="s">
        <v>250</v>
      </c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1"/>
      <c r="S190" s="132"/>
      <c r="T190" s="122"/>
      <c r="U190" s="122"/>
      <c r="V190" s="123"/>
      <c r="W190" s="121"/>
      <c r="X190" s="122"/>
      <c r="Y190" s="122"/>
      <c r="Z190" s="123"/>
      <c r="AA190" s="121"/>
      <c r="AB190" s="122"/>
      <c r="AC190" s="122"/>
      <c r="AD190" s="123"/>
      <c r="AE190" s="135"/>
      <c r="AF190" s="122"/>
      <c r="AG190" s="122"/>
      <c r="AH190" s="123"/>
      <c r="AI190" s="125"/>
      <c r="AJ190" s="126"/>
      <c r="AK190" s="126"/>
      <c r="AL190" s="127"/>
      <c r="AM190" s="125"/>
      <c r="AN190" s="126"/>
      <c r="AO190" s="126"/>
      <c r="AP190" s="127"/>
      <c r="AQ190" s="135"/>
      <c r="AR190" s="122"/>
      <c r="AS190" s="122"/>
      <c r="AT190" s="123"/>
      <c r="AU190" s="82"/>
      <c r="AV190" s="122"/>
      <c r="AW190" s="122"/>
      <c r="AX190" s="123"/>
      <c r="AY190" s="121" t="s">
        <v>14</v>
      </c>
      <c r="AZ190" s="122"/>
      <c r="BA190" s="122"/>
      <c r="BB190" s="123"/>
      <c r="BC190" s="12"/>
    </row>
    <row r="191" spans="1:55" ht="12.75" customHeight="1">
      <c r="A191" s="128">
        <v>12</v>
      </c>
      <c r="B191" s="128"/>
      <c r="C191" s="129" t="s">
        <v>251</v>
      </c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1"/>
      <c r="S191" s="132"/>
      <c r="T191" s="122"/>
      <c r="U191" s="122"/>
      <c r="V191" s="123"/>
      <c r="W191" s="121"/>
      <c r="X191" s="122"/>
      <c r="Y191" s="122"/>
      <c r="Z191" s="123"/>
      <c r="AA191" s="132"/>
      <c r="AB191" s="122"/>
      <c r="AC191" s="122"/>
      <c r="AD191" s="123"/>
      <c r="AE191" s="135"/>
      <c r="AF191" s="122"/>
      <c r="AG191" s="122"/>
      <c r="AH191" s="123"/>
      <c r="AI191" s="125"/>
      <c r="AJ191" s="126"/>
      <c r="AK191" s="126"/>
      <c r="AL191" s="127"/>
      <c r="AM191" s="125"/>
      <c r="AN191" s="126"/>
      <c r="AO191" s="126"/>
      <c r="AP191" s="127"/>
      <c r="AQ191" s="135"/>
      <c r="AR191" s="122"/>
      <c r="AS191" s="122"/>
      <c r="AT191" s="123"/>
      <c r="AU191" s="82"/>
      <c r="AV191" s="122"/>
      <c r="AW191" s="122"/>
      <c r="AX191" s="123"/>
      <c r="AY191" s="121" t="s">
        <v>14</v>
      </c>
      <c r="AZ191" s="122"/>
      <c r="BA191" s="122"/>
      <c r="BB191" s="123"/>
      <c r="BC191" s="12"/>
    </row>
    <row r="192" spans="1:55" ht="12.75" customHeight="1">
      <c r="A192" s="128">
        <v>13</v>
      </c>
      <c r="B192" s="128"/>
      <c r="C192" s="129" t="s">
        <v>252</v>
      </c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1"/>
      <c r="S192" s="121"/>
      <c r="T192" s="122"/>
      <c r="U192" s="122"/>
      <c r="V192" s="123"/>
      <c r="W192" s="121"/>
      <c r="X192" s="122"/>
      <c r="Y192" s="122"/>
      <c r="Z192" s="123"/>
      <c r="AA192" s="132"/>
      <c r="AB192" s="122"/>
      <c r="AC192" s="122"/>
      <c r="AD192" s="123"/>
      <c r="AE192" s="135"/>
      <c r="AF192" s="122"/>
      <c r="AG192" s="122"/>
      <c r="AH192" s="123"/>
      <c r="AI192" s="125"/>
      <c r="AJ192" s="126"/>
      <c r="AK192" s="126"/>
      <c r="AL192" s="127"/>
      <c r="AM192" s="125"/>
      <c r="AN192" s="126"/>
      <c r="AO192" s="126"/>
      <c r="AP192" s="127"/>
      <c r="AQ192" s="135"/>
      <c r="AR192" s="122"/>
      <c r="AS192" s="122"/>
      <c r="AT192" s="123"/>
      <c r="AU192" s="82"/>
      <c r="AV192" s="122"/>
      <c r="AW192" s="122"/>
      <c r="AX192" s="123"/>
      <c r="AY192" s="121" t="s">
        <v>14</v>
      </c>
      <c r="AZ192" s="122"/>
      <c r="BA192" s="122"/>
      <c r="BB192" s="123"/>
      <c r="BC192" s="12"/>
    </row>
    <row r="193" spans="1:55" ht="12.75" customHeight="1">
      <c r="A193" s="128">
        <v>14</v>
      </c>
      <c r="B193" s="128"/>
      <c r="C193" s="129" t="s">
        <v>252</v>
      </c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1"/>
      <c r="S193" s="132"/>
      <c r="T193" s="122"/>
      <c r="U193" s="122"/>
      <c r="V193" s="123"/>
      <c r="W193" s="121"/>
      <c r="X193" s="122"/>
      <c r="Y193" s="122"/>
      <c r="Z193" s="123"/>
      <c r="AA193" s="132"/>
      <c r="AB193" s="122"/>
      <c r="AC193" s="122"/>
      <c r="AD193" s="123"/>
      <c r="AE193" s="135"/>
      <c r="AF193" s="122"/>
      <c r="AG193" s="122"/>
      <c r="AH193" s="123"/>
      <c r="AI193" s="125"/>
      <c r="AJ193" s="126"/>
      <c r="AK193" s="126"/>
      <c r="AL193" s="127"/>
      <c r="AM193" s="125"/>
      <c r="AN193" s="126"/>
      <c r="AO193" s="126"/>
      <c r="AP193" s="127"/>
      <c r="AQ193" s="135"/>
      <c r="AR193" s="122"/>
      <c r="AS193" s="122"/>
      <c r="AT193" s="123"/>
      <c r="AU193" s="82"/>
      <c r="AV193" s="122"/>
      <c r="AW193" s="122"/>
      <c r="AX193" s="123"/>
      <c r="AY193" s="121" t="s">
        <v>14</v>
      </c>
      <c r="AZ193" s="122"/>
      <c r="BA193" s="122"/>
      <c r="BB193" s="123"/>
      <c r="BC193" s="12"/>
    </row>
    <row r="194" spans="1:55" ht="12.75" customHeight="1">
      <c r="A194" s="128">
        <v>15</v>
      </c>
      <c r="B194" s="128"/>
      <c r="C194" s="129" t="s">
        <v>253</v>
      </c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1"/>
      <c r="S194" s="132"/>
      <c r="T194" s="122"/>
      <c r="U194" s="122"/>
      <c r="V194" s="123"/>
      <c r="W194" s="121"/>
      <c r="X194" s="122"/>
      <c r="Y194" s="122"/>
      <c r="Z194" s="123"/>
      <c r="AA194" s="132"/>
      <c r="AB194" s="122"/>
      <c r="AC194" s="122"/>
      <c r="AD194" s="123"/>
      <c r="AE194" s="135"/>
      <c r="AF194" s="122"/>
      <c r="AG194" s="122"/>
      <c r="AH194" s="123"/>
      <c r="AI194" s="125"/>
      <c r="AJ194" s="126"/>
      <c r="AK194" s="126"/>
      <c r="AL194" s="127"/>
      <c r="AM194" s="125"/>
      <c r="AN194" s="126"/>
      <c r="AO194" s="126"/>
      <c r="AP194" s="127"/>
      <c r="AQ194" s="135"/>
      <c r="AR194" s="122"/>
      <c r="AS194" s="122"/>
      <c r="AT194" s="123"/>
      <c r="AU194" s="82"/>
      <c r="AV194" s="122"/>
      <c r="AW194" s="122"/>
      <c r="AX194" s="123"/>
      <c r="AY194" s="121" t="s">
        <v>14</v>
      </c>
      <c r="AZ194" s="122"/>
      <c r="BA194" s="122"/>
      <c r="BB194" s="123"/>
      <c r="BC194" s="12"/>
    </row>
    <row r="195" spans="1:55" ht="12.75" customHeight="1">
      <c r="A195" s="128">
        <v>16</v>
      </c>
      <c r="B195" s="128"/>
      <c r="C195" s="129" t="s">
        <v>254</v>
      </c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1"/>
      <c r="S195" s="121"/>
      <c r="T195" s="122"/>
      <c r="U195" s="122"/>
      <c r="V195" s="123"/>
      <c r="W195" s="121"/>
      <c r="X195" s="122"/>
      <c r="Y195" s="122"/>
      <c r="Z195" s="123"/>
      <c r="AA195" s="121"/>
      <c r="AB195" s="122"/>
      <c r="AC195" s="122"/>
      <c r="AD195" s="123"/>
      <c r="AE195" s="135"/>
      <c r="AF195" s="122"/>
      <c r="AG195" s="122"/>
      <c r="AH195" s="123"/>
      <c r="AI195" s="125"/>
      <c r="AJ195" s="126"/>
      <c r="AK195" s="126"/>
      <c r="AL195" s="127"/>
      <c r="AM195" s="125"/>
      <c r="AN195" s="126"/>
      <c r="AO195" s="126"/>
      <c r="AP195" s="127"/>
      <c r="AQ195" s="135"/>
      <c r="AR195" s="122"/>
      <c r="AS195" s="122"/>
      <c r="AT195" s="123"/>
      <c r="AU195" s="82"/>
      <c r="AV195" s="122"/>
      <c r="AW195" s="122"/>
      <c r="AX195" s="123"/>
      <c r="AY195" s="121" t="s">
        <v>14</v>
      </c>
      <c r="AZ195" s="122"/>
      <c r="BA195" s="122"/>
      <c r="BB195" s="123"/>
      <c r="BC195" s="12"/>
    </row>
    <row r="196" spans="1:55" ht="12.75" customHeight="1">
      <c r="A196" s="128">
        <v>17</v>
      </c>
      <c r="B196" s="128"/>
      <c r="C196" s="129" t="s">
        <v>255</v>
      </c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1"/>
      <c r="S196" s="132"/>
      <c r="T196" s="133"/>
      <c r="U196" s="133"/>
      <c r="V196" s="134"/>
      <c r="W196" s="121"/>
      <c r="X196" s="122"/>
      <c r="Y196" s="122"/>
      <c r="Z196" s="123"/>
      <c r="AA196" s="121"/>
      <c r="AB196" s="122"/>
      <c r="AC196" s="122"/>
      <c r="AD196" s="123"/>
      <c r="AE196" s="135"/>
      <c r="AF196" s="122"/>
      <c r="AG196" s="122"/>
      <c r="AH196" s="123"/>
      <c r="AI196" s="125"/>
      <c r="AJ196" s="126"/>
      <c r="AK196" s="126"/>
      <c r="AL196" s="127"/>
      <c r="AM196" s="125"/>
      <c r="AN196" s="126"/>
      <c r="AO196" s="126"/>
      <c r="AP196" s="127"/>
      <c r="AQ196" s="135"/>
      <c r="AR196" s="122"/>
      <c r="AS196" s="122"/>
      <c r="AT196" s="123"/>
      <c r="AU196" s="82"/>
      <c r="AV196" s="122"/>
      <c r="AW196" s="122"/>
      <c r="AX196" s="123"/>
      <c r="AY196" s="121" t="s">
        <v>14</v>
      </c>
      <c r="AZ196" s="122"/>
      <c r="BA196" s="122"/>
      <c r="BB196" s="123"/>
      <c r="BC196" s="12"/>
    </row>
    <row r="197" spans="1:55" ht="12.75" customHeight="1">
      <c r="A197" s="128">
        <v>18</v>
      </c>
      <c r="B197" s="128"/>
      <c r="C197" s="129" t="s">
        <v>256</v>
      </c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1"/>
      <c r="S197" s="121"/>
      <c r="T197" s="122"/>
      <c r="U197" s="122"/>
      <c r="V197" s="123"/>
      <c r="W197" s="121"/>
      <c r="X197" s="122"/>
      <c r="Y197" s="122"/>
      <c r="Z197" s="123"/>
      <c r="AA197" s="121"/>
      <c r="AB197" s="122"/>
      <c r="AC197" s="122"/>
      <c r="AD197" s="123"/>
      <c r="AE197" s="135"/>
      <c r="AF197" s="122"/>
      <c r="AG197" s="122"/>
      <c r="AH197" s="123"/>
      <c r="AI197" s="125"/>
      <c r="AJ197" s="126"/>
      <c r="AK197" s="126"/>
      <c r="AL197" s="127"/>
      <c r="AM197" s="125"/>
      <c r="AN197" s="126"/>
      <c r="AO197" s="126"/>
      <c r="AP197" s="127"/>
      <c r="AQ197" s="135"/>
      <c r="AR197" s="122"/>
      <c r="AS197" s="122"/>
      <c r="AT197" s="123"/>
      <c r="AU197" s="82"/>
      <c r="AV197" s="122"/>
      <c r="AW197" s="122"/>
      <c r="AX197" s="123"/>
      <c r="AY197" s="121" t="s">
        <v>14</v>
      </c>
      <c r="AZ197" s="122"/>
      <c r="BA197" s="122"/>
      <c r="BB197" s="123"/>
      <c r="BC197" s="12"/>
    </row>
    <row r="198" spans="1:55" ht="12.75" customHeight="1">
      <c r="A198" s="128">
        <v>19</v>
      </c>
      <c r="B198" s="128"/>
      <c r="C198" s="129" t="s">
        <v>257</v>
      </c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1"/>
      <c r="S198" s="121"/>
      <c r="T198" s="122"/>
      <c r="U198" s="122"/>
      <c r="V198" s="123"/>
      <c r="W198" s="121"/>
      <c r="X198" s="122"/>
      <c r="Y198" s="122"/>
      <c r="Z198" s="123"/>
      <c r="AA198" s="121"/>
      <c r="AB198" s="122"/>
      <c r="AC198" s="122"/>
      <c r="AD198" s="123"/>
      <c r="AE198" s="135"/>
      <c r="AF198" s="122"/>
      <c r="AG198" s="122"/>
      <c r="AH198" s="123"/>
      <c r="AI198" s="125"/>
      <c r="AJ198" s="126"/>
      <c r="AK198" s="126"/>
      <c r="AL198" s="127"/>
      <c r="AM198" s="125"/>
      <c r="AN198" s="126"/>
      <c r="AO198" s="126"/>
      <c r="AP198" s="127"/>
      <c r="AQ198" s="135"/>
      <c r="AR198" s="122"/>
      <c r="AS198" s="122"/>
      <c r="AT198" s="123"/>
      <c r="AU198" s="82"/>
      <c r="AV198" s="122"/>
      <c r="AW198" s="122"/>
      <c r="AX198" s="123"/>
      <c r="AY198" s="121" t="s">
        <v>14</v>
      </c>
      <c r="AZ198" s="122"/>
      <c r="BA198" s="122"/>
      <c r="BB198" s="123"/>
      <c r="BC198" s="12"/>
    </row>
    <row r="199" spans="1:55" ht="12.75" customHeight="1">
      <c r="A199" s="128">
        <v>20</v>
      </c>
      <c r="B199" s="128"/>
      <c r="C199" s="129" t="s">
        <v>257</v>
      </c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1"/>
      <c r="S199" s="121"/>
      <c r="T199" s="122"/>
      <c r="U199" s="122"/>
      <c r="V199" s="123"/>
      <c r="W199" s="121"/>
      <c r="X199" s="122"/>
      <c r="Y199" s="122"/>
      <c r="Z199" s="123"/>
      <c r="AA199" s="121"/>
      <c r="AB199" s="122"/>
      <c r="AC199" s="122"/>
      <c r="AD199" s="123"/>
      <c r="AE199" s="135"/>
      <c r="AF199" s="122"/>
      <c r="AG199" s="122"/>
      <c r="AH199" s="123"/>
      <c r="AI199" s="125"/>
      <c r="AJ199" s="126"/>
      <c r="AK199" s="126"/>
      <c r="AL199" s="127"/>
      <c r="AM199" s="125"/>
      <c r="AN199" s="126"/>
      <c r="AO199" s="126"/>
      <c r="AP199" s="127"/>
      <c r="AQ199" s="135"/>
      <c r="AR199" s="122"/>
      <c r="AS199" s="122"/>
      <c r="AT199" s="123"/>
      <c r="AU199" s="82"/>
      <c r="AV199" s="122"/>
      <c r="AW199" s="122"/>
      <c r="AX199" s="123"/>
      <c r="AY199" s="121" t="s">
        <v>14</v>
      </c>
      <c r="AZ199" s="122"/>
      <c r="BA199" s="122"/>
      <c r="BB199" s="123"/>
      <c r="BC199" s="12"/>
    </row>
    <row r="200" spans="1:55" ht="12.75" customHeight="1">
      <c r="A200" s="128">
        <v>21</v>
      </c>
      <c r="B200" s="128"/>
      <c r="C200" s="129" t="s">
        <v>258</v>
      </c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1"/>
      <c r="S200" s="121"/>
      <c r="T200" s="122"/>
      <c r="U200" s="122"/>
      <c r="V200" s="123"/>
      <c r="W200" s="121"/>
      <c r="X200" s="122"/>
      <c r="Y200" s="122"/>
      <c r="Z200" s="123"/>
      <c r="AA200" s="121"/>
      <c r="AB200" s="122"/>
      <c r="AC200" s="122"/>
      <c r="AD200" s="123"/>
      <c r="AE200" s="135"/>
      <c r="AF200" s="122"/>
      <c r="AG200" s="122"/>
      <c r="AH200" s="123"/>
      <c r="AI200" s="125"/>
      <c r="AJ200" s="126"/>
      <c r="AK200" s="126"/>
      <c r="AL200" s="127"/>
      <c r="AM200" s="125"/>
      <c r="AN200" s="126"/>
      <c r="AO200" s="126"/>
      <c r="AP200" s="127"/>
      <c r="AQ200" s="135"/>
      <c r="AR200" s="122"/>
      <c r="AS200" s="122"/>
      <c r="AT200" s="123"/>
      <c r="AU200" s="82"/>
      <c r="AV200" s="122"/>
      <c r="AW200" s="122"/>
      <c r="AX200" s="123"/>
      <c r="AY200" s="121" t="s">
        <v>14</v>
      </c>
      <c r="AZ200" s="122"/>
      <c r="BA200" s="122"/>
      <c r="BB200" s="123"/>
      <c r="BC200" s="12"/>
    </row>
    <row r="201" spans="1:55" ht="12.75" customHeight="1">
      <c r="A201" s="128">
        <v>22</v>
      </c>
      <c r="B201" s="128"/>
      <c r="C201" s="129" t="s">
        <v>259</v>
      </c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1"/>
      <c r="S201" s="121"/>
      <c r="T201" s="122"/>
      <c r="U201" s="122"/>
      <c r="V201" s="123"/>
      <c r="W201" s="121"/>
      <c r="X201" s="122"/>
      <c r="Y201" s="122"/>
      <c r="Z201" s="123"/>
      <c r="AA201" s="121"/>
      <c r="AB201" s="122"/>
      <c r="AC201" s="122"/>
      <c r="AD201" s="123"/>
      <c r="AE201" s="135"/>
      <c r="AF201" s="122"/>
      <c r="AG201" s="122"/>
      <c r="AH201" s="123"/>
      <c r="AI201" s="125"/>
      <c r="AJ201" s="126"/>
      <c r="AK201" s="126"/>
      <c r="AL201" s="127"/>
      <c r="AM201" s="125"/>
      <c r="AN201" s="126"/>
      <c r="AO201" s="126"/>
      <c r="AP201" s="127"/>
      <c r="AQ201" s="135"/>
      <c r="AR201" s="122"/>
      <c r="AS201" s="122"/>
      <c r="AT201" s="123"/>
      <c r="AU201" s="82"/>
      <c r="AV201" s="122"/>
      <c r="AW201" s="122"/>
      <c r="AX201" s="123"/>
      <c r="AY201" s="121" t="s">
        <v>14</v>
      </c>
      <c r="AZ201" s="122"/>
      <c r="BA201" s="122"/>
      <c r="BB201" s="123"/>
      <c r="BC201" s="12"/>
    </row>
    <row r="202" spans="1:55" ht="12.75" customHeight="1">
      <c r="A202" s="128">
        <v>23</v>
      </c>
      <c r="B202" s="128"/>
      <c r="C202" s="129" t="s">
        <v>259</v>
      </c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1"/>
      <c r="S202" s="121"/>
      <c r="T202" s="122"/>
      <c r="U202" s="122"/>
      <c r="V202" s="123"/>
      <c r="W202" s="121"/>
      <c r="X202" s="122"/>
      <c r="Y202" s="122"/>
      <c r="Z202" s="123"/>
      <c r="AA202" s="121"/>
      <c r="AB202" s="122"/>
      <c r="AC202" s="122"/>
      <c r="AD202" s="123"/>
      <c r="AE202" s="135"/>
      <c r="AF202" s="122"/>
      <c r="AG202" s="122"/>
      <c r="AH202" s="123"/>
      <c r="AI202" s="125"/>
      <c r="AJ202" s="126"/>
      <c r="AK202" s="126"/>
      <c r="AL202" s="127"/>
      <c r="AM202" s="125"/>
      <c r="AN202" s="126"/>
      <c r="AO202" s="126"/>
      <c r="AP202" s="127"/>
      <c r="AQ202" s="135"/>
      <c r="AR202" s="122"/>
      <c r="AS202" s="122"/>
      <c r="AT202" s="123"/>
      <c r="AU202" s="82"/>
      <c r="AV202" s="122"/>
      <c r="AW202" s="122"/>
      <c r="AX202" s="123"/>
      <c r="AY202" s="121" t="s">
        <v>14</v>
      </c>
      <c r="AZ202" s="122"/>
      <c r="BA202" s="122"/>
      <c r="BB202" s="123"/>
      <c r="BC202" s="12"/>
    </row>
    <row r="203" spans="1:55" ht="12.75" customHeight="1">
      <c r="A203" s="128">
        <v>24</v>
      </c>
      <c r="B203" s="128"/>
      <c r="C203" s="129" t="s">
        <v>260</v>
      </c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1"/>
      <c r="S203" s="121"/>
      <c r="T203" s="122"/>
      <c r="U203" s="122"/>
      <c r="V203" s="123"/>
      <c r="W203" s="121"/>
      <c r="X203" s="122"/>
      <c r="Y203" s="122"/>
      <c r="Z203" s="123"/>
      <c r="AA203" s="132"/>
      <c r="AB203" s="122"/>
      <c r="AC203" s="122"/>
      <c r="AD203" s="123"/>
      <c r="AE203" s="135"/>
      <c r="AF203" s="122"/>
      <c r="AG203" s="122"/>
      <c r="AH203" s="123"/>
      <c r="AI203" s="125"/>
      <c r="AJ203" s="126"/>
      <c r="AK203" s="126"/>
      <c r="AL203" s="127"/>
      <c r="AM203" s="125"/>
      <c r="AN203" s="126"/>
      <c r="AO203" s="126"/>
      <c r="AP203" s="127"/>
      <c r="AQ203" s="135"/>
      <c r="AR203" s="122"/>
      <c r="AS203" s="122"/>
      <c r="AT203" s="123"/>
      <c r="AU203" s="82"/>
      <c r="AV203" s="122"/>
      <c r="AW203" s="122"/>
      <c r="AX203" s="123"/>
      <c r="AY203" s="121" t="s">
        <v>14</v>
      </c>
      <c r="AZ203" s="122"/>
      <c r="BA203" s="122"/>
      <c r="BB203" s="123"/>
      <c r="BC203" s="12"/>
    </row>
    <row r="204" spans="1:55" ht="12.75" customHeight="1">
      <c r="A204" s="128">
        <v>25</v>
      </c>
      <c r="B204" s="128"/>
      <c r="C204" s="129" t="s">
        <v>261</v>
      </c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1"/>
      <c r="S204" s="121"/>
      <c r="T204" s="122"/>
      <c r="U204" s="122"/>
      <c r="V204" s="123"/>
      <c r="W204" s="121"/>
      <c r="X204" s="122"/>
      <c r="Y204" s="122"/>
      <c r="Z204" s="123"/>
      <c r="AA204" s="121"/>
      <c r="AB204" s="122"/>
      <c r="AC204" s="122"/>
      <c r="AD204" s="123"/>
      <c r="AE204" s="135"/>
      <c r="AF204" s="122"/>
      <c r="AG204" s="122"/>
      <c r="AH204" s="123"/>
      <c r="AI204" s="125"/>
      <c r="AJ204" s="126"/>
      <c r="AK204" s="126"/>
      <c r="AL204" s="127"/>
      <c r="AM204" s="125"/>
      <c r="AN204" s="126"/>
      <c r="AO204" s="126"/>
      <c r="AP204" s="127"/>
      <c r="AQ204" s="135"/>
      <c r="AR204" s="122"/>
      <c r="AS204" s="122"/>
      <c r="AT204" s="123"/>
      <c r="AU204" s="82"/>
      <c r="AV204" s="122"/>
      <c r="AW204" s="122"/>
      <c r="AX204" s="123"/>
      <c r="AY204" s="121" t="s">
        <v>14</v>
      </c>
      <c r="AZ204" s="122"/>
      <c r="BA204" s="122"/>
      <c r="BB204" s="123"/>
      <c r="BC204" s="12"/>
    </row>
    <row r="205" spans="1:55" ht="12.75" customHeight="1">
      <c r="A205" s="128">
        <v>26</v>
      </c>
      <c r="B205" s="128"/>
      <c r="C205" s="129" t="s">
        <v>261</v>
      </c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1"/>
      <c r="S205" s="121"/>
      <c r="T205" s="122"/>
      <c r="U205" s="122"/>
      <c r="V205" s="123"/>
      <c r="W205" s="136"/>
      <c r="X205" s="137"/>
      <c r="Y205" s="137"/>
      <c r="Z205" s="138"/>
      <c r="AA205" s="121"/>
      <c r="AB205" s="122"/>
      <c r="AC205" s="122"/>
      <c r="AD205" s="123"/>
      <c r="AE205" s="135"/>
      <c r="AF205" s="122"/>
      <c r="AG205" s="122"/>
      <c r="AH205" s="123"/>
      <c r="AI205" s="125"/>
      <c r="AJ205" s="126"/>
      <c r="AK205" s="126"/>
      <c r="AL205" s="127"/>
      <c r="AM205" s="125"/>
      <c r="AN205" s="126"/>
      <c r="AO205" s="126"/>
      <c r="AP205" s="127"/>
      <c r="AQ205" s="135"/>
      <c r="AR205" s="122"/>
      <c r="AS205" s="122"/>
      <c r="AT205" s="123"/>
      <c r="AU205" s="82"/>
      <c r="AV205" s="122"/>
      <c r="AW205" s="122"/>
      <c r="AX205" s="123"/>
      <c r="AY205" s="121" t="s">
        <v>14</v>
      </c>
      <c r="AZ205" s="122"/>
      <c r="BA205" s="122"/>
      <c r="BB205" s="123"/>
      <c r="BC205" s="12"/>
    </row>
    <row r="206" spans="1:55" ht="12.75" customHeight="1">
      <c r="A206" s="128">
        <v>27</v>
      </c>
      <c r="B206" s="128"/>
      <c r="C206" s="129" t="s">
        <v>234</v>
      </c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1"/>
      <c r="S206" s="121"/>
      <c r="T206" s="122"/>
      <c r="U206" s="122"/>
      <c r="V206" s="123"/>
      <c r="W206" s="121"/>
      <c r="X206" s="122"/>
      <c r="Y206" s="122"/>
      <c r="Z206" s="123"/>
      <c r="AA206" s="121"/>
      <c r="AB206" s="122"/>
      <c r="AC206" s="122"/>
      <c r="AD206" s="123"/>
      <c r="AE206" s="135"/>
      <c r="AF206" s="122"/>
      <c r="AG206" s="122"/>
      <c r="AH206" s="123"/>
      <c r="AI206" s="125"/>
      <c r="AJ206" s="126"/>
      <c r="AK206" s="126"/>
      <c r="AL206" s="127"/>
      <c r="AM206" s="125"/>
      <c r="AN206" s="126"/>
      <c r="AO206" s="126"/>
      <c r="AP206" s="127"/>
      <c r="AQ206" s="135"/>
      <c r="AR206" s="122"/>
      <c r="AS206" s="122"/>
      <c r="AT206" s="123"/>
      <c r="AU206" s="82"/>
      <c r="AV206" s="122"/>
      <c r="AW206" s="122"/>
      <c r="AX206" s="123"/>
      <c r="AY206" s="121" t="s">
        <v>14</v>
      </c>
      <c r="AZ206" s="122"/>
      <c r="BA206" s="122"/>
      <c r="BB206" s="123"/>
      <c r="BC206" s="12"/>
    </row>
    <row r="207" spans="1:55" ht="12.75" customHeight="1">
      <c r="A207" s="128">
        <v>28</v>
      </c>
      <c r="B207" s="128"/>
      <c r="C207" s="129" t="s">
        <v>234</v>
      </c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1"/>
      <c r="S207" s="132"/>
      <c r="T207" s="122"/>
      <c r="U207" s="122"/>
      <c r="V207" s="123"/>
      <c r="W207" s="121"/>
      <c r="X207" s="122"/>
      <c r="Y207" s="122"/>
      <c r="Z207" s="123"/>
      <c r="AA207" s="132"/>
      <c r="AB207" s="122"/>
      <c r="AC207" s="122"/>
      <c r="AD207" s="123"/>
      <c r="AE207" s="135"/>
      <c r="AF207" s="122"/>
      <c r="AG207" s="122"/>
      <c r="AH207" s="123"/>
      <c r="AI207" s="125"/>
      <c r="AJ207" s="126"/>
      <c r="AK207" s="126"/>
      <c r="AL207" s="127"/>
      <c r="AM207" s="125"/>
      <c r="AN207" s="126"/>
      <c r="AO207" s="126"/>
      <c r="AP207" s="127"/>
      <c r="AQ207" s="135"/>
      <c r="AR207" s="122"/>
      <c r="AS207" s="122"/>
      <c r="AT207" s="123"/>
      <c r="AU207" s="82"/>
      <c r="AV207" s="122"/>
      <c r="AW207" s="122"/>
      <c r="AX207" s="123"/>
      <c r="AY207" s="121" t="s">
        <v>14</v>
      </c>
      <c r="AZ207" s="122"/>
      <c r="BA207" s="122"/>
      <c r="BB207" s="123"/>
      <c r="BC207" s="12"/>
    </row>
    <row r="208" spans="1:55" ht="12.75" customHeight="1">
      <c r="A208" s="128">
        <v>29</v>
      </c>
      <c r="B208" s="128"/>
      <c r="C208" s="129" t="s">
        <v>233</v>
      </c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1"/>
      <c r="S208" s="121"/>
      <c r="T208" s="122"/>
      <c r="U208" s="122"/>
      <c r="V208" s="123"/>
      <c r="W208" s="121"/>
      <c r="X208" s="122"/>
      <c r="Y208" s="122"/>
      <c r="Z208" s="123"/>
      <c r="AA208" s="121"/>
      <c r="AB208" s="122"/>
      <c r="AC208" s="122"/>
      <c r="AD208" s="123"/>
      <c r="AE208" s="135"/>
      <c r="AF208" s="122"/>
      <c r="AG208" s="122"/>
      <c r="AH208" s="123"/>
      <c r="AI208" s="125"/>
      <c r="AJ208" s="126"/>
      <c r="AK208" s="126"/>
      <c r="AL208" s="127"/>
      <c r="AM208" s="125"/>
      <c r="AN208" s="126"/>
      <c r="AO208" s="126"/>
      <c r="AP208" s="127"/>
      <c r="AQ208" s="135"/>
      <c r="AR208" s="122"/>
      <c r="AS208" s="122"/>
      <c r="AT208" s="123"/>
      <c r="AU208" s="82"/>
      <c r="AV208" s="122"/>
      <c r="AW208" s="122"/>
      <c r="AX208" s="123"/>
      <c r="AY208" s="121" t="s">
        <v>14</v>
      </c>
      <c r="AZ208" s="122"/>
      <c r="BA208" s="122"/>
      <c r="BB208" s="123"/>
      <c r="BC208" s="12"/>
    </row>
    <row r="209" spans="1:55" ht="12.75" customHeight="1">
      <c r="A209" s="128">
        <v>30</v>
      </c>
      <c r="B209" s="128"/>
      <c r="C209" s="129" t="s">
        <v>262</v>
      </c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1"/>
      <c r="S209" s="121"/>
      <c r="T209" s="122"/>
      <c r="U209" s="122"/>
      <c r="V209" s="123"/>
      <c r="W209" s="121"/>
      <c r="X209" s="122"/>
      <c r="Y209" s="122"/>
      <c r="Z209" s="123"/>
      <c r="AA209" s="121"/>
      <c r="AB209" s="122"/>
      <c r="AC209" s="122"/>
      <c r="AD209" s="123"/>
      <c r="AE209" s="135"/>
      <c r="AF209" s="122"/>
      <c r="AG209" s="122"/>
      <c r="AH209" s="123"/>
      <c r="AI209" s="125"/>
      <c r="AJ209" s="126"/>
      <c r="AK209" s="126"/>
      <c r="AL209" s="127"/>
      <c r="AM209" s="125"/>
      <c r="AN209" s="126"/>
      <c r="AO209" s="126"/>
      <c r="AP209" s="127"/>
      <c r="AQ209" s="135"/>
      <c r="AR209" s="122"/>
      <c r="AS209" s="122"/>
      <c r="AT209" s="123"/>
      <c r="AU209" s="82"/>
      <c r="AV209" s="122"/>
      <c r="AW209" s="122"/>
      <c r="AX209" s="123"/>
      <c r="AY209" s="121" t="s">
        <v>14</v>
      </c>
      <c r="AZ209" s="122"/>
      <c r="BA209" s="122"/>
      <c r="BB209" s="123"/>
      <c r="BC209" s="12"/>
    </row>
    <row r="210" spans="1:55" ht="9" customHeight="1">
      <c r="A210" s="42"/>
      <c r="B210" s="4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</row>
    <row r="211" spans="1:35" ht="12.75" customHeight="1">
      <c r="A211" s="10" t="s">
        <v>220</v>
      </c>
      <c r="B211" s="11"/>
      <c r="N211" s="6"/>
      <c r="O211" s="6"/>
      <c r="P211" s="7"/>
      <c r="Q211" s="7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8"/>
      <c r="AI211" s="9"/>
    </row>
    <row r="212" spans="1:55" ht="18.75" customHeight="1">
      <c r="A212" s="152" t="s">
        <v>1</v>
      </c>
      <c r="B212" s="152"/>
      <c r="C212" s="56" t="s">
        <v>5</v>
      </c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7"/>
      <c r="S212" s="139" t="s">
        <v>6</v>
      </c>
      <c r="T212" s="140"/>
      <c r="U212" s="140"/>
      <c r="V212" s="141"/>
      <c r="W212" s="139" t="s">
        <v>7</v>
      </c>
      <c r="X212" s="140"/>
      <c r="Y212" s="140"/>
      <c r="Z212" s="141"/>
      <c r="AA212" s="139" t="s">
        <v>8</v>
      </c>
      <c r="AB212" s="140"/>
      <c r="AC212" s="140"/>
      <c r="AD212" s="141"/>
      <c r="AE212" s="139" t="s">
        <v>9</v>
      </c>
      <c r="AF212" s="140"/>
      <c r="AG212" s="140"/>
      <c r="AH212" s="141"/>
      <c r="AI212" s="139" t="s">
        <v>10</v>
      </c>
      <c r="AJ212" s="140"/>
      <c r="AK212" s="140"/>
      <c r="AL212" s="141"/>
      <c r="AM212" s="139" t="s">
        <v>28</v>
      </c>
      <c r="AN212" s="140"/>
      <c r="AO212" s="140"/>
      <c r="AP212" s="141"/>
      <c r="AQ212" s="139" t="s">
        <v>32</v>
      </c>
      <c r="AR212" s="140"/>
      <c r="AS212" s="140"/>
      <c r="AT212" s="141"/>
      <c r="AU212" s="121" t="s">
        <v>29</v>
      </c>
      <c r="AV212" s="122"/>
      <c r="AW212" s="122"/>
      <c r="AX212" s="123"/>
      <c r="AY212" s="139" t="s">
        <v>3</v>
      </c>
      <c r="AZ212" s="140"/>
      <c r="BA212" s="140"/>
      <c r="BB212" s="141"/>
      <c r="BC212" s="12"/>
    </row>
    <row r="213" spans="1:55" ht="12.75" customHeight="1">
      <c r="A213" s="128">
        <v>1</v>
      </c>
      <c r="B213" s="128"/>
      <c r="C213" s="129" t="s">
        <v>235</v>
      </c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1"/>
      <c r="S213" s="121"/>
      <c r="T213" s="122"/>
      <c r="U213" s="122"/>
      <c r="V213" s="123"/>
      <c r="W213" s="121"/>
      <c r="X213" s="122"/>
      <c r="Y213" s="122"/>
      <c r="Z213" s="123"/>
      <c r="AA213" s="121"/>
      <c r="AB213" s="122"/>
      <c r="AC213" s="122"/>
      <c r="AD213" s="123"/>
      <c r="AE213" s="135"/>
      <c r="AF213" s="122"/>
      <c r="AG213" s="122"/>
      <c r="AH213" s="123"/>
      <c r="AI213" s="125"/>
      <c r="AJ213" s="126"/>
      <c r="AK213" s="126"/>
      <c r="AL213" s="127"/>
      <c r="AM213" s="125"/>
      <c r="AN213" s="126"/>
      <c r="AO213" s="126"/>
      <c r="AP213" s="127"/>
      <c r="AQ213" s="135"/>
      <c r="AR213" s="122"/>
      <c r="AS213" s="122"/>
      <c r="AT213" s="123"/>
      <c r="AU213" s="82"/>
      <c r="AV213" s="122"/>
      <c r="AW213" s="122"/>
      <c r="AX213" s="123"/>
      <c r="AY213" s="121" t="s">
        <v>14</v>
      </c>
      <c r="AZ213" s="122"/>
      <c r="BA213" s="122"/>
      <c r="BB213" s="123"/>
      <c r="BC213" s="12"/>
    </row>
    <row r="214" spans="1:55" ht="12.75" customHeight="1">
      <c r="A214" s="128">
        <v>2</v>
      </c>
      <c r="B214" s="128"/>
      <c r="C214" s="129" t="s">
        <v>233</v>
      </c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1"/>
      <c r="S214" s="121"/>
      <c r="T214" s="122"/>
      <c r="U214" s="122"/>
      <c r="V214" s="123"/>
      <c r="W214" s="121"/>
      <c r="X214" s="122"/>
      <c r="Y214" s="122"/>
      <c r="Z214" s="123"/>
      <c r="AA214" s="121"/>
      <c r="AB214" s="122"/>
      <c r="AC214" s="122"/>
      <c r="AD214" s="123"/>
      <c r="AE214" s="135"/>
      <c r="AF214" s="122"/>
      <c r="AG214" s="122"/>
      <c r="AH214" s="123"/>
      <c r="AI214" s="125"/>
      <c r="AJ214" s="126"/>
      <c r="AK214" s="126"/>
      <c r="AL214" s="127"/>
      <c r="AM214" s="125"/>
      <c r="AN214" s="126"/>
      <c r="AO214" s="126"/>
      <c r="AP214" s="127"/>
      <c r="AQ214" s="121"/>
      <c r="AR214" s="122"/>
      <c r="AS214" s="122"/>
      <c r="AT214" s="123"/>
      <c r="AU214" s="82"/>
      <c r="AV214" s="122"/>
      <c r="AW214" s="122"/>
      <c r="AX214" s="123"/>
      <c r="AY214" s="121" t="s">
        <v>14</v>
      </c>
      <c r="AZ214" s="122"/>
      <c r="BA214" s="122"/>
      <c r="BB214" s="123"/>
      <c r="BC214" s="12"/>
    </row>
    <row r="215" spans="1:55" ht="12.75" customHeight="1">
      <c r="A215" s="128">
        <v>3</v>
      </c>
      <c r="B215" s="128"/>
      <c r="C215" s="129" t="s">
        <v>234</v>
      </c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1"/>
      <c r="S215" s="121"/>
      <c r="T215" s="122"/>
      <c r="U215" s="122"/>
      <c r="V215" s="123"/>
      <c r="W215" s="121"/>
      <c r="X215" s="122"/>
      <c r="Y215" s="122"/>
      <c r="Z215" s="123"/>
      <c r="AA215" s="121"/>
      <c r="AB215" s="122"/>
      <c r="AC215" s="122"/>
      <c r="AD215" s="123"/>
      <c r="AE215" s="135"/>
      <c r="AF215" s="122"/>
      <c r="AG215" s="122"/>
      <c r="AH215" s="123"/>
      <c r="AI215" s="125"/>
      <c r="AJ215" s="126"/>
      <c r="AK215" s="126"/>
      <c r="AL215" s="127"/>
      <c r="AM215" s="125"/>
      <c r="AN215" s="126"/>
      <c r="AO215" s="126"/>
      <c r="AP215" s="127"/>
      <c r="AQ215" s="121"/>
      <c r="AR215" s="122"/>
      <c r="AS215" s="122"/>
      <c r="AT215" s="123"/>
      <c r="AU215" s="82"/>
      <c r="AV215" s="122"/>
      <c r="AW215" s="122"/>
      <c r="AX215" s="123"/>
      <c r="AY215" s="121" t="s">
        <v>14</v>
      </c>
      <c r="AZ215" s="122"/>
      <c r="BA215" s="122"/>
      <c r="BB215" s="123"/>
      <c r="BC215" s="12"/>
    </row>
    <row r="216" spans="1:55" ht="12.75" customHeight="1">
      <c r="A216" s="128">
        <v>4</v>
      </c>
      <c r="B216" s="128"/>
      <c r="C216" s="175" t="s">
        <v>254</v>
      </c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1"/>
      <c r="S216" s="132"/>
      <c r="T216" s="122"/>
      <c r="U216" s="122"/>
      <c r="V216" s="123"/>
      <c r="W216" s="121"/>
      <c r="X216" s="122"/>
      <c r="Y216" s="122"/>
      <c r="Z216" s="123"/>
      <c r="AA216" s="132"/>
      <c r="AB216" s="122"/>
      <c r="AC216" s="122"/>
      <c r="AD216" s="123"/>
      <c r="AE216" s="176"/>
      <c r="AF216" s="122"/>
      <c r="AG216" s="122"/>
      <c r="AH216" s="123"/>
      <c r="AI216" s="125"/>
      <c r="AJ216" s="126"/>
      <c r="AK216" s="126"/>
      <c r="AL216" s="127"/>
      <c r="AM216" s="125"/>
      <c r="AN216" s="126"/>
      <c r="AO216" s="126"/>
      <c r="AP216" s="127"/>
      <c r="AQ216" s="176"/>
      <c r="AR216" s="122"/>
      <c r="AS216" s="122"/>
      <c r="AT216" s="123"/>
      <c r="AU216" s="82"/>
      <c r="AV216" s="122"/>
      <c r="AW216" s="122"/>
      <c r="AX216" s="123"/>
      <c r="AY216" s="121" t="s">
        <v>14</v>
      </c>
      <c r="AZ216" s="122"/>
      <c r="BA216" s="122"/>
      <c r="BB216" s="123"/>
      <c r="BC216" s="12"/>
    </row>
    <row r="217" spans="1:55" ht="12.75" customHeight="1">
      <c r="A217" s="128">
        <v>5</v>
      </c>
      <c r="B217" s="128"/>
      <c r="C217" s="175" t="s">
        <v>261</v>
      </c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1"/>
      <c r="S217" s="132"/>
      <c r="T217" s="122"/>
      <c r="U217" s="122"/>
      <c r="V217" s="123"/>
      <c r="W217" s="121"/>
      <c r="X217" s="122"/>
      <c r="Y217" s="122"/>
      <c r="Z217" s="123"/>
      <c r="AA217" s="132"/>
      <c r="AB217" s="122"/>
      <c r="AC217" s="122"/>
      <c r="AD217" s="123"/>
      <c r="AE217" s="176"/>
      <c r="AF217" s="122"/>
      <c r="AG217" s="122"/>
      <c r="AH217" s="123"/>
      <c r="AI217" s="125"/>
      <c r="AJ217" s="126"/>
      <c r="AK217" s="126"/>
      <c r="AL217" s="127"/>
      <c r="AM217" s="125"/>
      <c r="AN217" s="126"/>
      <c r="AO217" s="126"/>
      <c r="AP217" s="127"/>
      <c r="AQ217" s="176"/>
      <c r="AR217" s="122"/>
      <c r="AS217" s="122"/>
      <c r="AT217" s="123"/>
      <c r="AU217" s="82"/>
      <c r="AV217" s="122"/>
      <c r="AW217" s="122"/>
      <c r="AX217" s="123"/>
      <c r="AY217" s="121" t="s">
        <v>14</v>
      </c>
      <c r="AZ217" s="122"/>
      <c r="BA217" s="122"/>
      <c r="BB217" s="123"/>
      <c r="BC217" s="12"/>
    </row>
    <row r="218" spans="1:55" ht="12.75" customHeight="1">
      <c r="A218" s="128">
        <v>6</v>
      </c>
      <c r="B218" s="128"/>
      <c r="C218" s="175" t="s">
        <v>259</v>
      </c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1"/>
      <c r="S218" s="132"/>
      <c r="T218" s="122"/>
      <c r="U218" s="122"/>
      <c r="V218" s="123"/>
      <c r="W218" s="121"/>
      <c r="X218" s="122"/>
      <c r="Y218" s="122"/>
      <c r="Z218" s="123"/>
      <c r="AA218" s="132"/>
      <c r="AB218" s="122"/>
      <c r="AC218" s="122"/>
      <c r="AD218" s="123"/>
      <c r="AE218" s="176"/>
      <c r="AF218" s="122"/>
      <c r="AG218" s="122"/>
      <c r="AH218" s="123"/>
      <c r="AI218" s="125"/>
      <c r="AJ218" s="126"/>
      <c r="AK218" s="126"/>
      <c r="AL218" s="127"/>
      <c r="AM218" s="125"/>
      <c r="AN218" s="126"/>
      <c r="AO218" s="126"/>
      <c r="AP218" s="127"/>
      <c r="AQ218" s="176"/>
      <c r="AR218" s="122"/>
      <c r="AS218" s="122"/>
      <c r="AT218" s="123"/>
      <c r="AU218" s="82"/>
      <c r="AV218" s="122"/>
      <c r="AW218" s="122"/>
      <c r="AX218" s="123"/>
      <c r="AY218" s="121" t="s">
        <v>14</v>
      </c>
      <c r="AZ218" s="122"/>
      <c r="BA218" s="122"/>
      <c r="BB218" s="123"/>
      <c r="BC218" s="12"/>
    </row>
    <row r="219" spans="1:55" ht="12.75" customHeight="1">
      <c r="A219" s="128">
        <v>7</v>
      </c>
      <c r="B219" s="128"/>
      <c r="C219" s="175" t="s">
        <v>268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1"/>
      <c r="S219" s="132"/>
      <c r="T219" s="122"/>
      <c r="U219" s="122"/>
      <c r="V219" s="123"/>
      <c r="W219" s="121"/>
      <c r="X219" s="122"/>
      <c r="Y219" s="122"/>
      <c r="Z219" s="123"/>
      <c r="AA219" s="132"/>
      <c r="AB219" s="122"/>
      <c r="AC219" s="122"/>
      <c r="AD219" s="123"/>
      <c r="AE219" s="176"/>
      <c r="AF219" s="122"/>
      <c r="AG219" s="122"/>
      <c r="AH219" s="123"/>
      <c r="AI219" s="125"/>
      <c r="AJ219" s="126"/>
      <c r="AK219" s="126"/>
      <c r="AL219" s="127"/>
      <c r="AM219" s="125"/>
      <c r="AN219" s="126"/>
      <c r="AO219" s="126"/>
      <c r="AP219" s="127"/>
      <c r="AQ219" s="176"/>
      <c r="AR219" s="122"/>
      <c r="AS219" s="122"/>
      <c r="AT219" s="123"/>
      <c r="AU219" s="82"/>
      <c r="AV219" s="122"/>
      <c r="AW219" s="122"/>
      <c r="AX219" s="123"/>
      <c r="AY219" s="121" t="s">
        <v>14</v>
      </c>
      <c r="AZ219" s="122"/>
      <c r="BA219" s="122"/>
      <c r="BB219" s="123"/>
      <c r="BC219" s="12"/>
    </row>
    <row r="220" spans="1:55" ht="12.75" customHeight="1">
      <c r="A220" s="128">
        <v>8</v>
      </c>
      <c r="B220" s="128"/>
      <c r="C220" s="175" t="s">
        <v>271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1"/>
      <c r="S220" s="132"/>
      <c r="T220" s="122"/>
      <c r="U220" s="122"/>
      <c r="V220" s="123"/>
      <c r="W220" s="121"/>
      <c r="X220" s="122"/>
      <c r="Y220" s="122"/>
      <c r="Z220" s="123"/>
      <c r="AA220" s="132"/>
      <c r="AB220" s="122"/>
      <c r="AC220" s="122"/>
      <c r="AD220" s="123"/>
      <c r="AE220" s="135"/>
      <c r="AF220" s="122"/>
      <c r="AG220" s="122"/>
      <c r="AH220" s="123"/>
      <c r="AI220" s="125"/>
      <c r="AJ220" s="126"/>
      <c r="AK220" s="126"/>
      <c r="AL220" s="127"/>
      <c r="AM220" s="125"/>
      <c r="AN220" s="126"/>
      <c r="AO220" s="126"/>
      <c r="AP220" s="127"/>
      <c r="AQ220" s="176"/>
      <c r="AR220" s="122"/>
      <c r="AS220" s="122"/>
      <c r="AT220" s="123"/>
      <c r="AU220" s="176"/>
      <c r="AV220" s="122"/>
      <c r="AW220" s="122"/>
      <c r="AX220" s="123"/>
      <c r="AY220" s="121" t="s">
        <v>14</v>
      </c>
      <c r="AZ220" s="122"/>
      <c r="BA220" s="122"/>
      <c r="BB220" s="123"/>
      <c r="BC220" s="12"/>
    </row>
    <row r="221" spans="1:55" ht="12.75" customHeight="1">
      <c r="A221" s="128">
        <v>9</v>
      </c>
      <c r="B221" s="128"/>
      <c r="C221" s="175" t="s">
        <v>454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1"/>
      <c r="S221" s="121"/>
      <c r="T221" s="122"/>
      <c r="U221" s="122"/>
      <c r="V221" s="123"/>
      <c r="W221" s="121"/>
      <c r="X221" s="122"/>
      <c r="Y221" s="122"/>
      <c r="Z221" s="123"/>
      <c r="AA221" s="135"/>
      <c r="AB221" s="122"/>
      <c r="AC221" s="122"/>
      <c r="AD221" s="123"/>
      <c r="AE221" s="176"/>
      <c r="AF221" s="122"/>
      <c r="AG221" s="122"/>
      <c r="AH221" s="123"/>
      <c r="AI221" s="125"/>
      <c r="AJ221" s="126"/>
      <c r="AK221" s="126"/>
      <c r="AL221" s="127"/>
      <c r="AM221" s="125"/>
      <c r="AN221" s="126"/>
      <c r="AO221" s="126"/>
      <c r="AP221" s="127"/>
      <c r="AQ221" s="135"/>
      <c r="AR221" s="122"/>
      <c r="AS221" s="122"/>
      <c r="AT221" s="123"/>
      <c r="AU221" s="82"/>
      <c r="AV221" s="122"/>
      <c r="AW221" s="122"/>
      <c r="AX221" s="123"/>
      <c r="AY221" s="121" t="s">
        <v>14</v>
      </c>
      <c r="AZ221" s="122"/>
      <c r="BA221" s="122"/>
      <c r="BB221" s="123"/>
      <c r="BC221" s="12"/>
    </row>
    <row r="222" spans="1:55" ht="12.75" customHeight="1">
      <c r="A222" s="128">
        <v>10</v>
      </c>
      <c r="B222" s="128"/>
      <c r="C222" s="129" t="s">
        <v>315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1"/>
      <c r="S222" s="121"/>
      <c r="T222" s="122"/>
      <c r="U222" s="122"/>
      <c r="V222" s="123"/>
      <c r="W222" s="121"/>
      <c r="X222" s="122"/>
      <c r="Y222" s="122"/>
      <c r="Z222" s="123"/>
      <c r="AA222" s="176"/>
      <c r="AB222" s="122"/>
      <c r="AC222" s="122"/>
      <c r="AD222" s="123"/>
      <c r="AE222" s="176"/>
      <c r="AF222" s="122"/>
      <c r="AG222" s="122"/>
      <c r="AH222" s="123"/>
      <c r="AI222" s="125"/>
      <c r="AJ222" s="126"/>
      <c r="AK222" s="126"/>
      <c r="AL222" s="127"/>
      <c r="AM222" s="125"/>
      <c r="AN222" s="126"/>
      <c r="AO222" s="126"/>
      <c r="AP222" s="127"/>
      <c r="AQ222" s="176"/>
      <c r="AR222" s="122"/>
      <c r="AS222" s="122"/>
      <c r="AT222" s="123"/>
      <c r="AU222" s="82"/>
      <c r="AV222" s="122"/>
      <c r="AW222" s="122"/>
      <c r="AX222" s="123"/>
      <c r="AY222" s="121" t="s">
        <v>14</v>
      </c>
      <c r="AZ222" s="122"/>
      <c r="BA222" s="122"/>
      <c r="BB222" s="123"/>
      <c r="BC222" s="12"/>
    </row>
    <row r="223" spans="1:55" ht="12.75" customHeight="1">
      <c r="A223" s="128">
        <v>11</v>
      </c>
      <c r="B223" s="128"/>
      <c r="C223" s="129" t="s">
        <v>236</v>
      </c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1"/>
      <c r="S223" s="132"/>
      <c r="T223" s="122"/>
      <c r="U223" s="122"/>
      <c r="V223" s="123"/>
      <c r="W223" s="121"/>
      <c r="X223" s="122"/>
      <c r="Y223" s="122"/>
      <c r="Z223" s="123"/>
      <c r="AA223" s="121"/>
      <c r="AB223" s="122"/>
      <c r="AC223" s="122"/>
      <c r="AD223" s="123"/>
      <c r="AE223" s="135"/>
      <c r="AF223" s="122"/>
      <c r="AG223" s="122"/>
      <c r="AH223" s="123"/>
      <c r="AI223" s="125"/>
      <c r="AJ223" s="126"/>
      <c r="AK223" s="126"/>
      <c r="AL223" s="127"/>
      <c r="AM223" s="125"/>
      <c r="AN223" s="126"/>
      <c r="AO223" s="126"/>
      <c r="AP223" s="127"/>
      <c r="AQ223" s="135"/>
      <c r="AR223" s="122"/>
      <c r="AS223" s="122"/>
      <c r="AT223" s="123"/>
      <c r="AU223" s="82"/>
      <c r="AV223" s="122"/>
      <c r="AW223" s="122"/>
      <c r="AX223" s="123"/>
      <c r="AY223" s="121" t="s">
        <v>14</v>
      </c>
      <c r="AZ223" s="122"/>
      <c r="BA223" s="122"/>
      <c r="BB223" s="123"/>
      <c r="BC223" s="12"/>
    </row>
    <row r="224" spans="1:55" ht="9" customHeight="1">
      <c r="A224" s="42"/>
      <c r="B224" s="4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</row>
    <row r="225" spans="1:55" ht="12.75">
      <c r="A225" s="10" t="s">
        <v>11</v>
      </c>
      <c r="B225" s="20"/>
      <c r="BB225" s="12"/>
      <c r="BC225" s="12"/>
    </row>
    <row r="226" spans="1:55" ht="9" customHeight="1">
      <c r="A226" s="168">
        <v>1</v>
      </c>
      <c r="B226" s="168"/>
      <c r="C226" s="166" t="s">
        <v>424</v>
      </c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2"/>
    </row>
    <row r="227" spans="1:55" ht="9" customHeight="1">
      <c r="A227" s="168">
        <v>2</v>
      </c>
      <c r="B227" s="168"/>
      <c r="C227" s="166" t="s">
        <v>475</v>
      </c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2"/>
    </row>
    <row r="228" spans="1:55" ht="9" customHeight="1">
      <c r="A228" s="168">
        <v>3</v>
      </c>
      <c r="B228" s="168"/>
      <c r="C228" s="169" t="s">
        <v>33</v>
      </c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2"/>
    </row>
    <row r="229" spans="1:55" ht="9" customHeight="1">
      <c r="A229" s="168">
        <v>4</v>
      </c>
      <c r="B229" s="168"/>
      <c r="C229" s="166" t="s">
        <v>455</v>
      </c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2"/>
    </row>
    <row r="230" spans="1:55" ht="9" customHeight="1">
      <c r="A230" s="168">
        <v>5</v>
      </c>
      <c r="B230" s="168"/>
      <c r="C230" s="166" t="s">
        <v>476</v>
      </c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2"/>
    </row>
    <row r="231" spans="1:55" ht="9" customHeight="1">
      <c r="A231" s="168">
        <v>6</v>
      </c>
      <c r="B231" s="168"/>
      <c r="C231" s="166" t="s">
        <v>477</v>
      </c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2"/>
    </row>
    <row r="232" spans="1:55" ht="9" customHeight="1">
      <c r="A232" s="168">
        <v>7</v>
      </c>
      <c r="B232" s="168"/>
      <c r="C232" s="166" t="s">
        <v>478</v>
      </c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2"/>
    </row>
    <row r="233" spans="1:55" ht="9" customHeight="1">
      <c r="A233" s="168">
        <v>8</v>
      </c>
      <c r="B233" s="168"/>
      <c r="C233" s="151" t="s">
        <v>30</v>
      </c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2"/>
    </row>
    <row r="234" spans="1:55" ht="9" customHeight="1">
      <c r="A234" s="168">
        <v>9</v>
      </c>
      <c r="B234" s="168"/>
      <c r="C234" s="151" t="s">
        <v>39</v>
      </c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2"/>
    </row>
    <row r="235" spans="1:55" ht="9" customHeight="1">
      <c r="A235" s="42"/>
      <c r="B235" s="4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</row>
    <row r="236" spans="1:55" s="19" customFormat="1" ht="12.75" customHeight="1">
      <c r="A236" s="10" t="s">
        <v>12</v>
      </c>
      <c r="G236" s="173" t="s">
        <v>275</v>
      </c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  <c r="AP236" s="173"/>
      <c r="AQ236" s="173"/>
      <c r="AR236" s="173"/>
      <c r="AS236" s="173"/>
      <c r="AT236" s="173"/>
      <c r="AU236" s="173"/>
      <c r="AV236" s="173"/>
      <c r="AW236" s="173"/>
      <c r="AX236" s="173"/>
      <c r="AY236" s="173"/>
      <c r="AZ236" s="173"/>
      <c r="BA236" s="173"/>
      <c r="BB236" s="173"/>
      <c r="BC236" s="18"/>
    </row>
    <row r="237" spans="1:55" s="19" customFormat="1" ht="12.75" customHeight="1">
      <c r="A237" s="41" t="s">
        <v>450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18"/>
    </row>
    <row r="238" spans="1:55" s="19" customFormat="1" ht="12.75" customHeight="1">
      <c r="A238" s="41" t="s">
        <v>276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18"/>
    </row>
    <row r="239" spans="1:55" s="19" customFormat="1" ht="12.75" customHeight="1">
      <c r="A239" s="41" t="s">
        <v>449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18"/>
    </row>
    <row r="240" spans="1:55" s="19" customFormat="1" ht="12.75" customHeight="1">
      <c r="A240" s="41" t="s">
        <v>456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18"/>
    </row>
    <row r="241" spans="1:54" s="19" customFormat="1" ht="39" customHeight="1">
      <c r="A241" s="39" t="s">
        <v>224</v>
      </c>
      <c r="B241" s="21"/>
      <c r="C241" s="21"/>
      <c r="D241" s="21"/>
      <c r="E241" s="21"/>
      <c r="F241" s="21"/>
      <c r="G241" s="21"/>
      <c r="H241" s="21"/>
      <c r="I241" s="21"/>
      <c r="J241" s="48"/>
      <c r="K241" s="179"/>
      <c r="L241" s="179"/>
      <c r="M241" s="179"/>
      <c r="N241" s="179"/>
      <c r="O241" s="179"/>
      <c r="P241" s="179"/>
      <c r="Q241" s="179"/>
      <c r="R241" s="179"/>
      <c r="S241" s="179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1"/>
      <c r="AH241" s="146"/>
      <c r="AI241" s="146"/>
      <c r="AJ241" s="146"/>
      <c r="AK241" s="146"/>
      <c r="AL241" s="146"/>
      <c r="AM241" s="146"/>
      <c r="AN241" s="146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</row>
    <row r="242" spans="1:55" s="19" customFormat="1" ht="34.5" customHeight="1">
      <c r="A242" s="39" t="s">
        <v>222</v>
      </c>
      <c r="B242" s="21"/>
      <c r="C242" s="21"/>
      <c r="D242" s="21"/>
      <c r="E242" s="21"/>
      <c r="F242" s="21"/>
      <c r="G242" s="21"/>
      <c r="H242" s="21"/>
      <c r="I242" s="21"/>
      <c r="J242" s="143"/>
      <c r="K242" s="144"/>
      <c r="L242" s="144"/>
      <c r="M242" s="144"/>
      <c r="N242" s="144"/>
      <c r="O242" s="144"/>
      <c r="P242" s="144"/>
      <c r="Q242" s="144"/>
      <c r="R242" s="144"/>
      <c r="S242" s="144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21"/>
      <c r="AH242" s="146"/>
      <c r="AI242" s="146"/>
      <c r="AJ242" s="146"/>
      <c r="AK242" s="146"/>
      <c r="AL242" s="146"/>
      <c r="AM242" s="146"/>
      <c r="AN242" s="146"/>
      <c r="AO242" s="40"/>
      <c r="AP242" s="147"/>
      <c r="AQ242" s="147"/>
      <c r="AR242" s="31"/>
      <c r="AS242" s="148"/>
      <c r="AT242" s="148"/>
      <c r="AU242" s="148"/>
      <c r="AV242" s="148"/>
      <c r="AW242" s="148"/>
      <c r="AX242" s="148"/>
      <c r="AY242" s="142"/>
      <c r="AZ242" s="142"/>
      <c r="BA242" s="142"/>
      <c r="BB242" s="32"/>
      <c r="BC242" s="18"/>
    </row>
    <row r="243" spans="1:55" s="19" customFormat="1" ht="34.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143"/>
      <c r="K243" s="144"/>
      <c r="L243" s="144"/>
      <c r="M243" s="144"/>
      <c r="N243" s="144"/>
      <c r="O243" s="144"/>
      <c r="P243" s="144"/>
      <c r="Q243" s="144"/>
      <c r="R243" s="144"/>
      <c r="S243" s="144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21"/>
      <c r="AH243" s="145"/>
      <c r="AI243" s="146"/>
      <c r="AJ243" s="146"/>
      <c r="AK243" s="146"/>
      <c r="AL243" s="146"/>
      <c r="AM243" s="146"/>
      <c r="AN243" s="146"/>
      <c r="AO243" s="40"/>
      <c r="AP243" s="147"/>
      <c r="AQ243" s="147"/>
      <c r="AR243" s="31"/>
      <c r="AS243" s="148"/>
      <c r="AT243" s="148"/>
      <c r="AU243" s="148"/>
      <c r="AV243" s="148"/>
      <c r="AW243" s="148"/>
      <c r="AX243" s="148"/>
      <c r="AY243" s="142"/>
      <c r="AZ243" s="142"/>
      <c r="BA243" s="142"/>
      <c r="BB243" s="32"/>
      <c r="BC243" s="18"/>
    </row>
    <row r="244" spans="1:55" s="19" customFormat="1" ht="34.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143"/>
      <c r="K244" s="144"/>
      <c r="L244" s="144"/>
      <c r="M244" s="144"/>
      <c r="N244" s="144"/>
      <c r="O244" s="144"/>
      <c r="P244" s="144"/>
      <c r="Q244" s="144"/>
      <c r="R244" s="144"/>
      <c r="S244" s="144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21"/>
      <c r="AH244" s="145"/>
      <c r="AI244" s="146"/>
      <c r="AJ244" s="146"/>
      <c r="AK244" s="146"/>
      <c r="AL244" s="146"/>
      <c r="AM244" s="146"/>
      <c r="AN244" s="146"/>
      <c r="AO244" s="40"/>
      <c r="AP244" s="147"/>
      <c r="AQ244" s="147"/>
      <c r="AR244" s="31"/>
      <c r="AS244" s="148"/>
      <c r="AT244" s="148"/>
      <c r="AU244" s="148"/>
      <c r="AV244" s="148"/>
      <c r="AW244" s="148"/>
      <c r="AX244" s="148"/>
      <c r="AY244" s="142"/>
      <c r="AZ244" s="142"/>
      <c r="BA244" s="142"/>
      <c r="BB244" s="32"/>
      <c r="BC244" s="18"/>
    </row>
    <row r="245" spans="1:55" s="19" customFormat="1" ht="60" customHeight="1">
      <c r="A245" s="39" t="s">
        <v>223</v>
      </c>
      <c r="B245" s="21"/>
      <c r="C245" s="21"/>
      <c r="D245" s="21"/>
      <c r="E245" s="21"/>
      <c r="F245" s="21"/>
      <c r="G245" s="21"/>
      <c r="H245" s="21"/>
      <c r="I245" s="21"/>
      <c r="J245" s="143"/>
      <c r="K245" s="144"/>
      <c r="L245" s="144"/>
      <c r="M245" s="144"/>
      <c r="N245" s="144"/>
      <c r="O245" s="144"/>
      <c r="P245" s="144"/>
      <c r="Q245" s="144"/>
      <c r="R245" s="144"/>
      <c r="S245" s="144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21"/>
      <c r="AH245" s="145"/>
      <c r="AI245" s="146"/>
      <c r="AJ245" s="146"/>
      <c r="AK245" s="146"/>
      <c r="AL245" s="146"/>
      <c r="AM245" s="146"/>
      <c r="AN245" s="146"/>
      <c r="AO245" s="30" t="s">
        <v>36</v>
      </c>
      <c r="AP245" s="149"/>
      <c r="AQ245" s="149"/>
      <c r="AR245" s="31" t="s">
        <v>36</v>
      </c>
      <c r="AS245" s="150"/>
      <c r="AT245" s="150"/>
      <c r="AU245" s="150"/>
      <c r="AV245" s="150"/>
      <c r="AW245" s="150"/>
      <c r="AX245" s="150"/>
      <c r="AY245" s="142">
        <v>20</v>
      </c>
      <c r="AZ245" s="142"/>
      <c r="BA245" s="142"/>
      <c r="BB245" s="32" t="s">
        <v>37</v>
      </c>
      <c r="BC245" s="18"/>
    </row>
    <row r="249" ht="12.75">
      <c r="B249" s="39"/>
    </row>
    <row r="268" ht="12.75" customHeight="1"/>
  </sheetData>
  <sheetProtection/>
  <mergeCells count="2084">
    <mergeCell ref="K241:S241"/>
    <mergeCell ref="AA57:AD57"/>
    <mergeCell ref="AE57:AH57"/>
    <mergeCell ref="AI57:AL57"/>
    <mergeCell ref="AM57:AP57"/>
    <mergeCell ref="AQ57:AT57"/>
    <mergeCell ref="AG103:AH103"/>
    <mergeCell ref="AE103:AF103"/>
    <mergeCell ref="AA106:AB106"/>
    <mergeCell ref="AC106:AD106"/>
    <mergeCell ref="AO134:AP134"/>
    <mergeCell ref="AQ134:AT134"/>
    <mergeCell ref="AU134:AX134"/>
    <mergeCell ref="AA134:AB134"/>
    <mergeCell ref="AY137:BB137"/>
    <mergeCell ref="AC134:AD134"/>
    <mergeCell ref="AY134:BB134"/>
    <mergeCell ref="AY135:BB135"/>
    <mergeCell ref="AI136:AJ136"/>
    <mergeCell ref="A77:B77"/>
    <mergeCell ref="C77:R77"/>
    <mergeCell ref="S77:AP77"/>
    <mergeCell ref="AQ77:AT77"/>
    <mergeCell ref="AU77:AX77"/>
    <mergeCell ref="AY77:BB77"/>
    <mergeCell ref="A137:B137"/>
    <mergeCell ref="C137:R137"/>
    <mergeCell ref="S137:V137"/>
    <mergeCell ref="W137:X137"/>
    <mergeCell ref="Y137:Z137"/>
    <mergeCell ref="AA137:AB137"/>
    <mergeCell ref="W134:X134"/>
    <mergeCell ref="Y134:Z134"/>
    <mergeCell ref="A232:B232"/>
    <mergeCell ref="C232:BB232"/>
    <mergeCell ref="A231:B231"/>
    <mergeCell ref="C231:BB231"/>
    <mergeCell ref="A230:B230"/>
    <mergeCell ref="C230:BB230"/>
    <mergeCell ref="AE219:AH219"/>
    <mergeCell ref="AE218:AH218"/>
    <mergeCell ref="AI218:AL218"/>
    <mergeCell ref="AY20:BB20"/>
    <mergeCell ref="A70:B70"/>
    <mergeCell ref="C70:R70"/>
    <mergeCell ref="S70:AP70"/>
    <mergeCell ref="AQ70:AT70"/>
    <mergeCell ref="AU70:AX70"/>
    <mergeCell ref="AY70:BB70"/>
    <mergeCell ref="S57:V57"/>
    <mergeCell ref="AY23:BB23"/>
    <mergeCell ref="AI19:AX19"/>
    <mergeCell ref="AY19:BB19"/>
    <mergeCell ref="A20:B20"/>
    <mergeCell ref="C20:R20"/>
    <mergeCell ref="S20:AH20"/>
    <mergeCell ref="A19:B19"/>
    <mergeCell ref="AY57:BB57"/>
    <mergeCell ref="W57:Z57"/>
    <mergeCell ref="C19:R19"/>
    <mergeCell ref="S19:AH19"/>
    <mergeCell ref="AI20:AX20"/>
    <mergeCell ref="AI23:AX23"/>
    <mergeCell ref="AI22:AX22"/>
    <mergeCell ref="AI24:AX24"/>
    <mergeCell ref="AY22:BB22"/>
    <mergeCell ref="AY24:BB24"/>
    <mergeCell ref="A23:B23"/>
    <mergeCell ref="A22:B22"/>
    <mergeCell ref="C22:R22"/>
    <mergeCell ref="S22:AH22"/>
    <mergeCell ref="C23:R23"/>
    <mergeCell ref="S23:AH23"/>
    <mergeCell ref="A25:B25"/>
    <mergeCell ref="C25:R25"/>
    <mergeCell ref="S25:AH25"/>
    <mergeCell ref="AI25:AX25"/>
    <mergeCell ref="AY25:BB25"/>
    <mergeCell ref="A24:B24"/>
    <mergeCell ref="C24:R24"/>
    <mergeCell ref="S24:AH24"/>
    <mergeCell ref="S28:AH28"/>
    <mergeCell ref="AY26:BB26"/>
    <mergeCell ref="AI27:AX27"/>
    <mergeCell ref="AY27:BB27"/>
    <mergeCell ref="A26:B26"/>
    <mergeCell ref="C26:R26"/>
    <mergeCell ref="S26:AH26"/>
    <mergeCell ref="AI26:AX26"/>
    <mergeCell ref="S27:AH27"/>
    <mergeCell ref="S14:AH14"/>
    <mergeCell ref="A12:B12"/>
    <mergeCell ref="AI28:AX28"/>
    <mergeCell ref="AY28:BB28"/>
    <mergeCell ref="S21:AH21"/>
    <mergeCell ref="AI21:AX21"/>
    <mergeCell ref="AY21:BB21"/>
    <mergeCell ref="A28:B28"/>
    <mergeCell ref="C28:R28"/>
    <mergeCell ref="C16:R16"/>
    <mergeCell ref="A15:B15"/>
    <mergeCell ref="C15:R15"/>
    <mergeCell ref="C14:R14"/>
    <mergeCell ref="A13:B13"/>
    <mergeCell ref="A27:B27"/>
    <mergeCell ref="C27:R27"/>
    <mergeCell ref="A21:B21"/>
    <mergeCell ref="C21:R21"/>
    <mergeCell ref="A18:B18"/>
    <mergeCell ref="C18:R18"/>
    <mergeCell ref="AI29:AX29"/>
    <mergeCell ref="AY29:BB29"/>
    <mergeCell ref="A30:B30"/>
    <mergeCell ref="C30:R30"/>
    <mergeCell ref="S30:AH30"/>
    <mergeCell ref="AI30:AX30"/>
    <mergeCell ref="AY30:BB30"/>
    <mergeCell ref="A29:B29"/>
    <mergeCell ref="C29:R29"/>
    <mergeCell ref="S29:AH29"/>
    <mergeCell ref="A33:B33"/>
    <mergeCell ref="C33:R33"/>
    <mergeCell ref="AY31:BB31"/>
    <mergeCell ref="A32:B32"/>
    <mergeCell ref="C32:R32"/>
    <mergeCell ref="S33:AH33"/>
    <mergeCell ref="AI32:AX32"/>
    <mergeCell ref="AY32:BB32"/>
    <mergeCell ref="A31:B31"/>
    <mergeCell ref="C31:R31"/>
    <mergeCell ref="AY35:BB35"/>
    <mergeCell ref="A34:B34"/>
    <mergeCell ref="C34:R34"/>
    <mergeCell ref="S34:AH34"/>
    <mergeCell ref="A14:B14"/>
    <mergeCell ref="A16:B16"/>
    <mergeCell ref="AI33:AX33"/>
    <mergeCell ref="AY33:BB33"/>
    <mergeCell ref="S15:AH15"/>
    <mergeCell ref="S32:AH32"/>
    <mergeCell ref="AY37:BB37"/>
    <mergeCell ref="A36:B36"/>
    <mergeCell ref="C36:R36"/>
    <mergeCell ref="S36:AH36"/>
    <mergeCell ref="AI36:AX36"/>
    <mergeCell ref="AI34:AX34"/>
    <mergeCell ref="AY34:BB34"/>
    <mergeCell ref="A35:B35"/>
    <mergeCell ref="C35:R35"/>
    <mergeCell ref="S35:AH35"/>
    <mergeCell ref="AY39:BB39"/>
    <mergeCell ref="A38:B38"/>
    <mergeCell ref="C38:R38"/>
    <mergeCell ref="S38:AH38"/>
    <mergeCell ref="AI38:AX38"/>
    <mergeCell ref="AY36:BB36"/>
    <mergeCell ref="A37:B37"/>
    <mergeCell ref="C37:R37"/>
    <mergeCell ref="S37:AH37"/>
    <mergeCell ref="AI37:AX37"/>
    <mergeCell ref="AY40:BB40"/>
    <mergeCell ref="AI17:AX17"/>
    <mergeCell ref="AY13:BB13"/>
    <mergeCell ref="A40:B40"/>
    <mergeCell ref="C40:R40"/>
    <mergeCell ref="S40:AH40"/>
    <mergeCell ref="AI40:AX40"/>
    <mergeCell ref="AY38:BB38"/>
    <mergeCell ref="A39:B39"/>
    <mergeCell ref="C39:R39"/>
    <mergeCell ref="AI217:AL217"/>
    <mergeCell ref="AE217:AH217"/>
    <mergeCell ref="A220:B220"/>
    <mergeCell ref="AQ222:AT222"/>
    <mergeCell ref="AU222:AX222"/>
    <mergeCell ref="AY222:BB222"/>
    <mergeCell ref="C220:R220"/>
    <mergeCell ref="S220:V220"/>
    <mergeCell ref="W220:Z220"/>
    <mergeCell ref="AM220:AP220"/>
    <mergeCell ref="AI221:AL221"/>
    <mergeCell ref="AM221:AP221"/>
    <mergeCell ref="AQ221:AT221"/>
    <mergeCell ref="AU221:AX221"/>
    <mergeCell ref="AY221:BB221"/>
    <mergeCell ref="AM222:AP222"/>
    <mergeCell ref="AI222:AL222"/>
    <mergeCell ref="AE222:AH222"/>
    <mergeCell ref="AA220:AD220"/>
    <mergeCell ref="AE220:AH220"/>
    <mergeCell ref="AI220:AL220"/>
    <mergeCell ref="AE221:AH221"/>
    <mergeCell ref="A222:B222"/>
    <mergeCell ref="C222:R222"/>
    <mergeCell ref="S222:V222"/>
    <mergeCell ref="W222:Z222"/>
    <mergeCell ref="AA222:AD222"/>
    <mergeCell ref="AI219:AL219"/>
    <mergeCell ref="AM219:AP219"/>
    <mergeCell ref="AQ219:AT219"/>
    <mergeCell ref="AU219:AX219"/>
    <mergeCell ref="AY219:BB219"/>
    <mergeCell ref="AY220:BB220"/>
    <mergeCell ref="AU220:AX220"/>
    <mergeCell ref="AQ220:AT220"/>
    <mergeCell ref="AA221:AD221"/>
    <mergeCell ref="A219:B219"/>
    <mergeCell ref="C219:R219"/>
    <mergeCell ref="S219:V219"/>
    <mergeCell ref="W219:Z219"/>
    <mergeCell ref="AA219:AD219"/>
    <mergeCell ref="A221:B221"/>
    <mergeCell ref="C221:R221"/>
    <mergeCell ref="S221:V221"/>
    <mergeCell ref="W221:Z221"/>
    <mergeCell ref="AM217:AP217"/>
    <mergeCell ref="AQ217:AT217"/>
    <mergeCell ref="AU217:AX217"/>
    <mergeCell ref="AY217:BB217"/>
    <mergeCell ref="AM218:AP218"/>
    <mergeCell ref="AQ218:AT218"/>
    <mergeCell ref="AU218:AX218"/>
    <mergeCell ref="AY218:BB218"/>
    <mergeCell ref="AA218:AD218"/>
    <mergeCell ref="A217:B217"/>
    <mergeCell ref="C217:R217"/>
    <mergeCell ref="S217:V217"/>
    <mergeCell ref="W217:Z217"/>
    <mergeCell ref="AA217:AD217"/>
    <mergeCell ref="A218:B218"/>
    <mergeCell ref="C218:R218"/>
    <mergeCell ref="S218:V218"/>
    <mergeCell ref="W218:Z218"/>
    <mergeCell ref="AI215:AL215"/>
    <mergeCell ref="AM215:AP215"/>
    <mergeCell ref="AQ215:AT215"/>
    <mergeCell ref="AU215:AX215"/>
    <mergeCell ref="AY215:BB215"/>
    <mergeCell ref="AE216:AH216"/>
    <mergeCell ref="AI216:AL216"/>
    <mergeCell ref="AM216:AP216"/>
    <mergeCell ref="AQ216:AT216"/>
    <mergeCell ref="AE215:AH215"/>
    <mergeCell ref="A216:B216"/>
    <mergeCell ref="C216:R216"/>
    <mergeCell ref="S216:V216"/>
    <mergeCell ref="W216:Z216"/>
    <mergeCell ref="AU216:AX216"/>
    <mergeCell ref="AY216:BB216"/>
    <mergeCell ref="AE214:AH214"/>
    <mergeCell ref="AI214:AL214"/>
    <mergeCell ref="AM214:AP214"/>
    <mergeCell ref="AA216:AD216"/>
    <mergeCell ref="A215:B215"/>
    <mergeCell ref="C215:R215"/>
    <mergeCell ref="S215:V215"/>
    <mergeCell ref="W215:Z215"/>
    <mergeCell ref="AA215:AD215"/>
    <mergeCell ref="A214:B214"/>
    <mergeCell ref="AY214:BB214"/>
    <mergeCell ref="AI213:AL213"/>
    <mergeCell ref="AM213:AP213"/>
    <mergeCell ref="AQ213:AT213"/>
    <mergeCell ref="AU213:AX213"/>
    <mergeCell ref="AY213:BB213"/>
    <mergeCell ref="C214:R214"/>
    <mergeCell ref="S214:V214"/>
    <mergeCell ref="W214:Z214"/>
    <mergeCell ref="AQ214:AT214"/>
    <mergeCell ref="AU214:AX214"/>
    <mergeCell ref="AU135:AX135"/>
    <mergeCell ref="AI135:AJ135"/>
    <mergeCell ref="AK135:AL135"/>
    <mergeCell ref="AM135:AN135"/>
    <mergeCell ref="AA214:AD214"/>
    <mergeCell ref="S39:AH39"/>
    <mergeCell ref="AI39:AX39"/>
    <mergeCell ref="AI35:AX35"/>
    <mergeCell ref="S31:AH31"/>
    <mergeCell ref="AC135:AD135"/>
    <mergeCell ref="AE135:AF135"/>
    <mergeCell ref="AG135:AH135"/>
    <mergeCell ref="AO135:AP135"/>
    <mergeCell ref="AQ135:AT135"/>
    <mergeCell ref="AI31:AX31"/>
    <mergeCell ref="A213:B213"/>
    <mergeCell ref="C213:R213"/>
    <mergeCell ref="S213:V213"/>
    <mergeCell ref="W213:Z213"/>
    <mergeCell ref="AA213:AD213"/>
    <mergeCell ref="A134:B134"/>
    <mergeCell ref="C134:R134"/>
    <mergeCell ref="S134:V134"/>
    <mergeCell ref="A135:B135"/>
    <mergeCell ref="C135:R135"/>
    <mergeCell ref="C13:R13"/>
    <mergeCell ref="C17:R17"/>
    <mergeCell ref="AE134:AF134"/>
    <mergeCell ref="C45:R45"/>
    <mergeCell ref="S17:AH17"/>
    <mergeCell ref="S42:AH42"/>
    <mergeCell ref="S44:AH44"/>
    <mergeCell ref="AG134:AH134"/>
    <mergeCell ref="C95:R95"/>
    <mergeCell ref="W95:X95"/>
    <mergeCell ref="AY74:BB74"/>
    <mergeCell ref="AU76:AX76"/>
    <mergeCell ref="AQ78:AT78"/>
    <mergeCell ref="AQ74:AT74"/>
    <mergeCell ref="AU83:AX83"/>
    <mergeCell ref="AU78:AX78"/>
    <mergeCell ref="AU74:AX74"/>
    <mergeCell ref="AU75:AX75"/>
    <mergeCell ref="AI95:AJ95"/>
    <mergeCell ref="AK95:AL95"/>
    <mergeCell ref="Y135:Z135"/>
    <mergeCell ref="AA135:AB135"/>
    <mergeCell ref="S135:V135"/>
    <mergeCell ref="W135:X135"/>
    <mergeCell ref="AG96:AH96"/>
    <mergeCell ref="AI96:AJ96"/>
    <mergeCell ref="AK96:AL96"/>
    <mergeCell ref="AA98:AB98"/>
    <mergeCell ref="A46:B46"/>
    <mergeCell ref="C46:R46"/>
    <mergeCell ref="A87:B87"/>
    <mergeCell ref="C87:R87"/>
    <mergeCell ref="C73:R73"/>
    <mergeCell ref="A84:B84"/>
    <mergeCell ref="C67:R67"/>
    <mergeCell ref="C68:R68"/>
    <mergeCell ref="A57:B57"/>
    <mergeCell ref="C57:R57"/>
    <mergeCell ref="AI16:AX16"/>
    <mergeCell ref="S12:AH12"/>
    <mergeCell ref="AY14:BB14"/>
    <mergeCell ref="AY16:BB16"/>
    <mergeCell ref="AY15:BB15"/>
    <mergeCell ref="S13:AH13"/>
    <mergeCell ref="AI13:AX13"/>
    <mergeCell ref="AI12:AX12"/>
    <mergeCell ref="AI14:AX14"/>
    <mergeCell ref="AY12:BB12"/>
    <mergeCell ref="A41:B41"/>
    <mergeCell ref="A42:B42"/>
    <mergeCell ref="A44:B44"/>
    <mergeCell ref="AI45:AX45"/>
    <mergeCell ref="C42:R42"/>
    <mergeCell ref="C44:R44"/>
    <mergeCell ref="S41:AH41"/>
    <mergeCell ref="S43:AH43"/>
    <mergeCell ref="A43:B43"/>
    <mergeCell ref="C43:R43"/>
    <mergeCell ref="A90:B90"/>
    <mergeCell ref="AY89:BB89"/>
    <mergeCell ref="AU89:AX89"/>
    <mergeCell ref="A89:B89"/>
    <mergeCell ref="AE97:AF97"/>
    <mergeCell ref="AG97:AH97"/>
    <mergeCell ref="AK97:AL97"/>
    <mergeCell ref="AM97:AN97"/>
    <mergeCell ref="AQ90:AT90"/>
    <mergeCell ref="AQ89:AT89"/>
    <mergeCell ref="Y95:Z95"/>
    <mergeCell ref="AA95:AB95"/>
    <mergeCell ref="AO97:AP97"/>
    <mergeCell ref="AY97:BB97"/>
    <mergeCell ref="C97:R97"/>
    <mergeCell ref="S97:V97"/>
    <mergeCell ref="W97:X97"/>
    <mergeCell ref="Y97:Z97"/>
    <mergeCell ref="AQ96:AT96"/>
    <mergeCell ref="AI97:AJ97"/>
    <mergeCell ref="AY73:BB73"/>
    <mergeCell ref="AU60:AX60"/>
    <mergeCell ref="AU69:AX69"/>
    <mergeCell ref="AQ62:AT62"/>
    <mergeCell ref="AU64:AX64"/>
    <mergeCell ref="AU66:AX66"/>
    <mergeCell ref="AU61:AX61"/>
    <mergeCell ref="AU62:AX62"/>
    <mergeCell ref="AQ68:AT68"/>
    <mergeCell ref="AQ72:AT72"/>
    <mergeCell ref="AY212:BB212"/>
    <mergeCell ref="A233:B233"/>
    <mergeCell ref="AP244:AQ244"/>
    <mergeCell ref="AQ93:AT94"/>
    <mergeCell ref="AU93:AX94"/>
    <mergeCell ref="A75:B75"/>
    <mergeCell ref="C75:R75"/>
    <mergeCell ref="AY79:BB79"/>
    <mergeCell ref="AQ79:AT79"/>
    <mergeCell ref="AU79:AX79"/>
    <mergeCell ref="AS244:AX244"/>
    <mergeCell ref="AY244:BA244"/>
    <mergeCell ref="AU223:AX223"/>
    <mergeCell ref="AY223:BB223"/>
    <mergeCell ref="AS242:AX242"/>
    <mergeCell ref="AY242:BA242"/>
    <mergeCell ref="G236:BB236"/>
    <mergeCell ref="C229:BB229"/>
    <mergeCell ref="W223:Z223"/>
    <mergeCell ref="AE223:AH223"/>
    <mergeCell ref="S73:AP73"/>
    <mergeCell ref="AQ75:AT75"/>
    <mergeCell ref="AQ76:AT76"/>
    <mergeCell ref="AA97:AB97"/>
    <mergeCell ref="AC97:AD97"/>
    <mergeCell ref="AQ87:AT87"/>
    <mergeCell ref="S83:AP83"/>
    <mergeCell ref="AQ88:AT88"/>
    <mergeCell ref="AQ80:AT80"/>
    <mergeCell ref="AQ81:AT81"/>
    <mergeCell ref="A227:B227"/>
    <mergeCell ref="C227:BB227"/>
    <mergeCell ref="AI223:AL223"/>
    <mergeCell ref="AM223:AP223"/>
    <mergeCell ref="A223:B223"/>
    <mergeCell ref="C223:R223"/>
    <mergeCell ref="S223:V223"/>
    <mergeCell ref="AA223:AD223"/>
    <mergeCell ref="AQ223:AT223"/>
    <mergeCell ref="A226:B226"/>
    <mergeCell ref="C12:R12"/>
    <mergeCell ref="AE96:AF96"/>
    <mergeCell ref="AC96:AD96"/>
    <mergeCell ref="AG99:AH99"/>
    <mergeCell ref="AI99:AJ99"/>
    <mergeCell ref="S85:AP85"/>
    <mergeCell ref="S99:V99"/>
    <mergeCell ref="AA99:AB99"/>
    <mergeCell ref="AM94:AN94"/>
    <mergeCell ref="AO94:AP94"/>
    <mergeCell ref="AQ98:AT98"/>
    <mergeCell ref="AU107:AX107"/>
    <mergeCell ref="C74:R74"/>
    <mergeCell ref="S16:AH16"/>
    <mergeCell ref="S93:AP93"/>
    <mergeCell ref="W94:X94"/>
    <mergeCell ref="AM96:AN96"/>
    <mergeCell ref="S90:AP90"/>
    <mergeCell ref="S80:AP80"/>
    <mergeCell ref="S82:AP82"/>
    <mergeCell ref="A88:B88"/>
    <mergeCell ref="C47:R47"/>
    <mergeCell ref="C41:R41"/>
    <mergeCell ref="AI94:AJ94"/>
    <mergeCell ref="AK94:AL94"/>
    <mergeCell ref="S84:AP84"/>
    <mergeCell ref="A73:B73"/>
    <mergeCell ref="C79:R79"/>
    <mergeCell ref="C78:R78"/>
    <mergeCell ref="S81:AP81"/>
    <mergeCell ref="AQ73:AT73"/>
    <mergeCell ref="S96:V96"/>
    <mergeCell ref="W96:X96"/>
    <mergeCell ref="Y96:Z96"/>
    <mergeCell ref="AA96:AB96"/>
    <mergeCell ref="S86:AP86"/>
    <mergeCell ref="AE94:AF94"/>
    <mergeCell ref="AO96:AP96"/>
    <mergeCell ref="AG94:AH94"/>
    <mergeCell ref="AC95:AD95"/>
    <mergeCell ref="AU109:AX109"/>
    <mergeCell ref="AQ110:AT110"/>
    <mergeCell ref="AU110:AX110"/>
    <mergeCell ref="AQ109:AT109"/>
    <mergeCell ref="AU96:AX96"/>
    <mergeCell ref="AQ97:AT97"/>
    <mergeCell ref="AQ102:AT102"/>
    <mergeCell ref="AU102:AX102"/>
    <mergeCell ref="AQ108:AT108"/>
    <mergeCell ref="AU108:AX108"/>
    <mergeCell ref="AU103:AX103"/>
    <mergeCell ref="AU104:AX104"/>
    <mergeCell ref="AQ107:AT107"/>
    <mergeCell ref="AQ105:AT105"/>
    <mergeCell ref="AU105:AX105"/>
    <mergeCell ref="AQ64:AT64"/>
    <mergeCell ref="AU65:AX65"/>
    <mergeCell ref="AQ66:AT66"/>
    <mergeCell ref="AQ83:AT83"/>
    <mergeCell ref="AQ99:AT99"/>
    <mergeCell ref="AY41:BB41"/>
    <mergeCell ref="AY45:BB45"/>
    <mergeCell ref="AY46:BB46"/>
    <mergeCell ref="AI43:AX43"/>
    <mergeCell ref="AY43:BB43"/>
    <mergeCell ref="AU57:AX57"/>
    <mergeCell ref="AY44:BB44"/>
    <mergeCell ref="AY47:BB47"/>
    <mergeCell ref="AI44:AX44"/>
    <mergeCell ref="AI46:AX46"/>
    <mergeCell ref="AY17:BB17"/>
    <mergeCell ref="AY90:BB90"/>
    <mergeCell ref="AU90:AX90"/>
    <mergeCell ref="AY93:BB94"/>
    <mergeCell ref="AU85:AX85"/>
    <mergeCell ref="AU84:AX84"/>
    <mergeCell ref="AY81:BB81"/>
    <mergeCell ref="AY83:BB83"/>
    <mergeCell ref="AY62:BB62"/>
    <mergeCell ref="AY82:BB82"/>
    <mergeCell ref="S47:AH47"/>
    <mergeCell ref="S45:AH45"/>
    <mergeCell ref="AY42:BB42"/>
    <mergeCell ref="C96:R96"/>
    <mergeCell ref="A95:B95"/>
    <mergeCell ref="A61:B61"/>
    <mergeCell ref="C61:R61"/>
    <mergeCell ref="A80:B80"/>
    <mergeCell ref="C66:R66"/>
    <mergeCell ref="AU80:AX80"/>
    <mergeCell ref="C69:R69"/>
    <mergeCell ref="A85:B85"/>
    <mergeCell ref="A98:B98"/>
    <mergeCell ref="A97:B97"/>
    <mergeCell ref="A82:B82"/>
    <mergeCell ref="A99:B99"/>
    <mergeCell ref="C99:R99"/>
    <mergeCell ref="C90:R90"/>
    <mergeCell ref="C84:R84"/>
    <mergeCell ref="C89:R89"/>
    <mergeCell ref="A106:B106"/>
    <mergeCell ref="C106:R106"/>
    <mergeCell ref="A93:B94"/>
    <mergeCell ref="C93:R94"/>
    <mergeCell ref="A96:B96"/>
    <mergeCell ref="AC94:AD94"/>
    <mergeCell ref="C98:R98"/>
    <mergeCell ref="S98:V98"/>
    <mergeCell ref="W98:X98"/>
    <mergeCell ref="Y98:Z98"/>
    <mergeCell ref="AE95:AF95"/>
    <mergeCell ref="AG95:AH95"/>
    <mergeCell ref="S94:V94"/>
    <mergeCell ref="S95:V95"/>
    <mergeCell ref="S46:AH46"/>
    <mergeCell ref="C81:R81"/>
    <mergeCell ref="C83:R83"/>
    <mergeCell ref="S69:AP69"/>
    <mergeCell ref="AM95:AN95"/>
    <mergeCell ref="AO95:AP95"/>
    <mergeCell ref="Y94:Z94"/>
    <mergeCell ref="AA94:AB94"/>
    <mergeCell ref="S89:AP89"/>
    <mergeCell ref="S68:AP68"/>
    <mergeCell ref="A234:B234"/>
    <mergeCell ref="A68:B68"/>
    <mergeCell ref="A228:B228"/>
    <mergeCell ref="C228:BB228"/>
    <mergeCell ref="C233:BB233"/>
    <mergeCell ref="A229:B229"/>
    <mergeCell ref="C226:BB226"/>
    <mergeCell ref="A74:B74"/>
    <mergeCell ref="A79:B79"/>
    <mergeCell ref="A47:B47"/>
    <mergeCell ref="A45:B45"/>
    <mergeCell ref="A17:B17"/>
    <mergeCell ref="C88:R88"/>
    <mergeCell ref="AI41:AX41"/>
    <mergeCell ref="AI47:AX47"/>
    <mergeCell ref="AI42:AX42"/>
    <mergeCell ref="A60:B60"/>
    <mergeCell ref="C60:R60"/>
    <mergeCell ref="AQ61:AT61"/>
    <mergeCell ref="AY84:BB84"/>
    <mergeCell ref="AU82:AX82"/>
    <mergeCell ref="AY60:BB60"/>
    <mergeCell ref="AY61:BB61"/>
    <mergeCell ref="AU71:AX71"/>
    <mergeCell ref="AY71:BB71"/>
    <mergeCell ref="AU81:AX81"/>
    <mergeCell ref="AY80:BB80"/>
    <mergeCell ref="AY72:BB72"/>
    <mergeCell ref="AU72:AX72"/>
    <mergeCell ref="AU99:AX99"/>
    <mergeCell ref="AY99:BB99"/>
    <mergeCell ref="AQ95:AT95"/>
    <mergeCell ref="AQ85:AT85"/>
    <mergeCell ref="AY85:BB85"/>
    <mergeCell ref="AU86:AX86"/>
    <mergeCell ref="AU88:AX88"/>
    <mergeCell ref="AY88:BB88"/>
    <mergeCell ref="AQ86:AT86"/>
    <mergeCell ref="AY86:BB86"/>
    <mergeCell ref="AQ82:AT82"/>
    <mergeCell ref="AY95:BB95"/>
    <mergeCell ref="AY96:BB96"/>
    <mergeCell ref="AU87:AX87"/>
    <mergeCell ref="AY87:BB87"/>
    <mergeCell ref="AU98:AX98"/>
    <mergeCell ref="AY98:BB98"/>
    <mergeCell ref="AN5:BB5"/>
    <mergeCell ref="AO98:AP98"/>
    <mergeCell ref="AI15:AX15"/>
    <mergeCell ref="AY63:BB63"/>
    <mergeCell ref="S67:AP67"/>
    <mergeCell ref="AB8:AH8"/>
    <mergeCell ref="A9:BB9"/>
    <mergeCell ref="A5:Z5"/>
    <mergeCell ref="AM99:AN99"/>
    <mergeCell ref="AO99:AP99"/>
    <mergeCell ref="AU95:AX95"/>
    <mergeCell ref="AU97:AX97"/>
    <mergeCell ref="AQ60:AT60"/>
    <mergeCell ref="AQ69:AT69"/>
    <mergeCell ref="AQ84:AT84"/>
    <mergeCell ref="AQ63:AT63"/>
    <mergeCell ref="AU63:AX63"/>
    <mergeCell ref="S62:AP62"/>
    <mergeCell ref="AN1:BB1"/>
    <mergeCell ref="AN2:BB2"/>
    <mergeCell ref="A3:Z3"/>
    <mergeCell ref="A4:Z4"/>
    <mergeCell ref="AN3:BB3"/>
    <mergeCell ref="AN4:BB4"/>
    <mergeCell ref="A1:Z1"/>
    <mergeCell ref="A2:Z2"/>
    <mergeCell ref="A212:B212"/>
    <mergeCell ref="C212:R212"/>
    <mergeCell ref="S212:V212"/>
    <mergeCell ref="W212:Z212"/>
    <mergeCell ref="R8:AA8"/>
    <mergeCell ref="A6:Z6"/>
    <mergeCell ref="A7:Z7"/>
    <mergeCell ref="AA212:AD212"/>
    <mergeCell ref="S88:AP88"/>
    <mergeCell ref="AK99:AL99"/>
    <mergeCell ref="AH242:AN242"/>
    <mergeCell ref="AI98:AJ98"/>
    <mergeCell ref="AK98:AL98"/>
    <mergeCell ref="AM98:AN98"/>
    <mergeCell ref="AC98:AD98"/>
    <mergeCell ref="AE98:AF98"/>
    <mergeCell ref="AG98:AH98"/>
    <mergeCell ref="AE99:AF99"/>
    <mergeCell ref="AE212:AH212"/>
    <mergeCell ref="AI212:AL212"/>
    <mergeCell ref="W99:X99"/>
    <mergeCell ref="Y99:Z99"/>
    <mergeCell ref="C100:R100"/>
    <mergeCell ref="S100:V100"/>
    <mergeCell ref="W100:X100"/>
    <mergeCell ref="AC99:AD99"/>
    <mergeCell ref="Y100:Z100"/>
    <mergeCell ref="AA100:AB100"/>
    <mergeCell ref="AC100:AD100"/>
    <mergeCell ref="A103:B103"/>
    <mergeCell ref="C103:R103"/>
    <mergeCell ref="S103:V103"/>
    <mergeCell ref="W103:X103"/>
    <mergeCell ref="AC103:AD103"/>
    <mergeCell ref="Y103:Z103"/>
    <mergeCell ref="AA103:AB103"/>
    <mergeCell ref="AU100:AX100"/>
    <mergeCell ref="AY100:BB100"/>
    <mergeCell ref="AG100:AH100"/>
    <mergeCell ref="AI100:AJ100"/>
    <mergeCell ref="AK100:AL100"/>
    <mergeCell ref="AM100:AN100"/>
    <mergeCell ref="AO100:AP100"/>
    <mergeCell ref="AQ100:AT100"/>
    <mergeCell ref="AO104:AP104"/>
    <mergeCell ref="AQ104:AT104"/>
    <mergeCell ref="Y104:Z104"/>
    <mergeCell ref="AA104:AB104"/>
    <mergeCell ref="AY103:BB103"/>
    <mergeCell ref="AI103:AJ103"/>
    <mergeCell ref="AK103:AL103"/>
    <mergeCell ref="AM103:AN103"/>
    <mergeCell ref="AO103:AP103"/>
    <mergeCell ref="AQ103:AT103"/>
    <mergeCell ref="AE106:AF106"/>
    <mergeCell ref="AY104:BB104"/>
    <mergeCell ref="AU106:AX106"/>
    <mergeCell ref="AY106:BB106"/>
    <mergeCell ref="AG106:AH106"/>
    <mergeCell ref="AI106:AJ106"/>
    <mergeCell ref="AK106:AL106"/>
    <mergeCell ref="AM106:AN106"/>
    <mergeCell ref="AK104:AL104"/>
    <mergeCell ref="AM104:AN104"/>
    <mergeCell ref="AE109:AF109"/>
    <mergeCell ref="AG109:AH109"/>
    <mergeCell ref="AE108:AF108"/>
    <mergeCell ref="AM107:AN107"/>
    <mergeCell ref="Y107:Z107"/>
    <mergeCell ref="AA107:AB107"/>
    <mergeCell ref="AC107:AD107"/>
    <mergeCell ref="AE107:AF107"/>
    <mergeCell ref="AC109:AD109"/>
    <mergeCell ref="AG108:AH108"/>
    <mergeCell ref="S107:V107"/>
    <mergeCell ref="W107:X107"/>
    <mergeCell ref="A69:B69"/>
    <mergeCell ref="AQ71:AT71"/>
    <mergeCell ref="A71:B71"/>
    <mergeCell ref="C71:R71"/>
    <mergeCell ref="S71:AP71"/>
    <mergeCell ref="AO106:AP106"/>
    <mergeCell ref="AQ106:AT106"/>
    <mergeCell ref="Y106:Z106"/>
    <mergeCell ref="AY107:BB107"/>
    <mergeCell ref="AG107:AH107"/>
    <mergeCell ref="AI107:AJ107"/>
    <mergeCell ref="AK107:AL107"/>
    <mergeCell ref="AI101:AJ101"/>
    <mergeCell ref="AK101:AL101"/>
    <mergeCell ref="AG105:AH105"/>
    <mergeCell ref="AI105:AJ105"/>
    <mergeCell ref="AK105:AL105"/>
    <mergeCell ref="AM101:AN101"/>
    <mergeCell ref="A104:B104"/>
    <mergeCell ref="C104:R104"/>
    <mergeCell ref="S101:V101"/>
    <mergeCell ref="W101:X101"/>
    <mergeCell ref="AC101:AD101"/>
    <mergeCell ref="AY69:BB69"/>
    <mergeCell ref="AC104:AD104"/>
    <mergeCell ref="AE104:AF104"/>
    <mergeCell ref="AG104:AH104"/>
    <mergeCell ref="AI104:AJ104"/>
    <mergeCell ref="A107:B107"/>
    <mergeCell ref="C107:R107"/>
    <mergeCell ref="AA102:AB102"/>
    <mergeCell ref="AC102:AD102"/>
    <mergeCell ref="S106:V106"/>
    <mergeCell ref="W106:X106"/>
    <mergeCell ref="S104:V104"/>
    <mergeCell ref="W104:X104"/>
    <mergeCell ref="S105:V105"/>
    <mergeCell ref="W105:X105"/>
    <mergeCell ref="AO101:AP101"/>
    <mergeCell ref="A72:B72"/>
    <mergeCell ref="C72:R72"/>
    <mergeCell ref="A101:B101"/>
    <mergeCell ref="C101:R101"/>
    <mergeCell ref="Y101:Z101"/>
    <mergeCell ref="AA101:AB101"/>
    <mergeCell ref="AE100:AF100"/>
    <mergeCell ref="A100:B100"/>
    <mergeCell ref="S72:AP72"/>
    <mergeCell ref="AY101:BB101"/>
    <mergeCell ref="A102:B102"/>
    <mergeCell ref="C102:R102"/>
    <mergeCell ref="S102:V102"/>
    <mergeCell ref="W102:X102"/>
    <mergeCell ref="Y102:Z102"/>
    <mergeCell ref="AQ101:AT101"/>
    <mergeCell ref="AU101:AX101"/>
    <mergeCell ref="AE101:AF101"/>
    <mergeCell ref="AG101:AH101"/>
    <mergeCell ref="A105:B105"/>
    <mergeCell ref="C105:R105"/>
    <mergeCell ref="AE102:AF102"/>
    <mergeCell ref="AG102:AH102"/>
    <mergeCell ref="AM108:AN108"/>
    <mergeCell ref="AO108:AP108"/>
    <mergeCell ref="AI102:AJ102"/>
    <mergeCell ref="AK102:AL102"/>
    <mergeCell ref="AM102:AN102"/>
    <mergeCell ref="AO102:AP102"/>
    <mergeCell ref="A108:B108"/>
    <mergeCell ref="C108:R108"/>
    <mergeCell ref="S108:V108"/>
    <mergeCell ref="W108:X108"/>
    <mergeCell ref="Y108:Z108"/>
    <mergeCell ref="AA108:AB108"/>
    <mergeCell ref="AI109:AJ109"/>
    <mergeCell ref="AK109:AL109"/>
    <mergeCell ref="AM109:AN109"/>
    <mergeCell ref="AY102:BB102"/>
    <mergeCell ref="AC108:AD108"/>
    <mergeCell ref="AI108:AJ108"/>
    <mergeCell ref="AK108:AL108"/>
    <mergeCell ref="AO107:AP107"/>
    <mergeCell ref="AM105:AN105"/>
    <mergeCell ref="AO105:AP105"/>
    <mergeCell ref="AA110:AB110"/>
    <mergeCell ref="AC110:AD110"/>
    <mergeCell ref="AO109:AP109"/>
    <mergeCell ref="AY108:BB108"/>
    <mergeCell ref="A109:B109"/>
    <mergeCell ref="C109:R109"/>
    <mergeCell ref="S109:V109"/>
    <mergeCell ref="W109:X109"/>
    <mergeCell ref="Y109:Z109"/>
    <mergeCell ref="AA109:AB109"/>
    <mergeCell ref="AE110:AF110"/>
    <mergeCell ref="AG110:AH110"/>
    <mergeCell ref="AM110:AN110"/>
    <mergeCell ref="AO110:AP110"/>
    <mergeCell ref="AY109:BB109"/>
    <mergeCell ref="A110:B110"/>
    <mergeCell ref="C110:R110"/>
    <mergeCell ref="S110:V110"/>
    <mergeCell ref="W110:X110"/>
    <mergeCell ref="Y110:Z110"/>
    <mergeCell ref="AY110:BB110"/>
    <mergeCell ref="A111:B111"/>
    <mergeCell ref="C111:R111"/>
    <mergeCell ref="S111:V111"/>
    <mergeCell ref="W111:X111"/>
    <mergeCell ref="Y111:Z111"/>
    <mergeCell ref="AQ111:AT111"/>
    <mergeCell ref="AU111:AX111"/>
    <mergeCell ref="AI110:AJ110"/>
    <mergeCell ref="AK110:AL110"/>
    <mergeCell ref="AA120:AB120"/>
    <mergeCell ref="AC120:AD120"/>
    <mergeCell ref="AI111:AJ111"/>
    <mergeCell ref="AK111:AL111"/>
    <mergeCell ref="AC112:AD112"/>
    <mergeCell ref="AE114:AF114"/>
    <mergeCell ref="AK113:AL113"/>
    <mergeCell ref="AE116:AF116"/>
    <mergeCell ref="AI114:AJ114"/>
    <mergeCell ref="AK114:AL114"/>
    <mergeCell ref="AQ114:AT114"/>
    <mergeCell ref="AU114:AX114"/>
    <mergeCell ref="AU113:AX113"/>
    <mergeCell ref="AM115:AN115"/>
    <mergeCell ref="AO115:AP115"/>
    <mergeCell ref="AA111:AB111"/>
    <mergeCell ref="AC111:AD111"/>
    <mergeCell ref="AI112:AJ112"/>
    <mergeCell ref="AK112:AL112"/>
    <mergeCell ref="AM112:AN112"/>
    <mergeCell ref="AO116:AP116"/>
    <mergeCell ref="AE115:AF115"/>
    <mergeCell ref="AO112:AP112"/>
    <mergeCell ref="AO114:AP114"/>
    <mergeCell ref="AM116:AN116"/>
    <mergeCell ref="AG120:AH120"/>
    <mergeCell ref="AI120:AJ120"/>
    <mergeCell ref="AK120:AL120"/>
    <mergeCell ref="AO118:AP118"/>
    <mergeCell ref="AE112:AF112"/>
    <mergeCell ref="AA121:AB121"/>
    <mergeCell ref="AC121:AD121"/>
    <mergeCell ref="AE121:AF121"/>
    <mergeCell ref="AG121:AH121"/>
    <mergeCell ref="A120:B120"/>
    <mergeCell ref="C120:R120"/>
    <mergeCell ref="S120:V120"/>
    <mergeCell ref="W120:X120"/>
    <mergeCell ref="Y120:Z120"/>
    <mergeCell ref="AE120:AF120"/>
    <mergeCell ref="AY121:BB121"/>
    <mergeCell ref="AM120:AN120"/>
    <mergeCell ref="AI121:AJ121"/>
    <mergeCell ref="AK121:AL121"/>
    <mergeCell ref="AM121:AN121"/>
    <mergeCell ref="AO121:AP121"/>
    <mergeCell ref="AO120:AP120"/>
    <mergeCell ref="AQ120:AT120"/>
    <mergeCell ref="AU120:AX120"/>
    <mergeCell ref="S122:V122"/>
    <mergeCell ref="W122:X122"/>
    <mergeCell ref="AY120:BB120"/>
    <mergeCell ref="A121:B121"/>
    <mergeCell ref="C121:R121"/>
    <mergeCell ref="S121:V121"/>
    <mergeCell ref="W121:X121"/>
    <mergeCell ref="Y121:Z121"/>
    <mergeCell ref="AQ121:AT121"/>
    <mergeCell ref="AU121:AX121"/>
    <mergeCell ref="Y122:Z122"/>
    <mergeCell ref="AA122:AB122"/>
    <mergeCell ref="AQ122:AT122"/>
    <mergeCell ref="AU122:AX122"/>
    <mergeCell ref="AE122:AF122"/>
    <mergeCell ref="AG122:AH122"/>
    <mergeCell ref="AI122:AJ122"/>
    <mergeCell ref="AK122:AL122"/>
    <mergeCell ref="AO122:AP122"/>
    <mergeCell ref="AC123:AD123"/>
    <mergeCell ref="AE123:AF123"/>
    <mergeCell ref="AG123:AH123"/>
    <mergeCell ref="AM122:AN122"/>
    <mergeCell ref="AI123:AJ123"/>
    <mergeCell ref="AK123:AL123"/>
    <mergeCell ref="AM123:AN123"/>
    <mergeCell ref="AO123:AP123"/>
    <mergeCell ref="AC122:AD122"/>
    <mergeCell ref="AY122:BB122"/>
    <mergeCell ref="A123:B123"/>
    <mergeCell ref="C123:R123"/>
    <mergeCell ref="S123:V123"/>
    <mergeCell ref="W123:X123"/>
    <mergeCell ref="Y123:Z123"/>
    <mergeCell ref="AQ123:AT123"/>
    <mergeCell ref="AU123:AX123"/>
    <mergeCell ref="AY123:BB123"/>
    <mergeCell ref="AA123:AB123"/>
    <mergeCell ref="A124:B124"/>
    <mergeCell ref="C124:R124"/>
    <mergeCell ref="S124:V124"/>
    <mergeCell ref="W124:X124"/>
    <mergeCell ref="Y124:Z124"/>
    <mergeCell ref="AA124:AB124"/>
    <mergeCell ref="AC124:AD124"/>
    <mergeCell ref="AM124:AN124"/>
    <mergeCell ref="AG125:AH125"/>
    <mergeCell ref="AO124:AP124"/>
    <mergeCell ref="AQ124:AT124"/>
    <mergeCell ref="AU124:AX124"/>
    <mergeCell ref="AE124:AF124"/>
    <mergeCell ref="AG124:AH124"/>
    <mergeCell ref="AI124:AJ124"/>
    <mergeCell ref="AK124:AL124"/>
    <mergeCell ref="AQ125:AT125"/>
    <mergeCell ref="AU125:AX125"/>
    <mergeCell ref="S125:V125"/>
    <mergeCell ref="W125:X125"/>
    <mergeCell ref="Y125:Z125"/>
    <mergeCell ref="AA125:AB125"/>
    <mergeCell ref="AC125:AD125"/>
    <mergeCell ref="AE125:AF125"/>
    <mergeCell ref="S127:V127"/>
    <mergeCell ref="A130:B130"/>
    <mergeCell ref="C130:R130"/>
    <mergeCell ref="S130:V130"/>
    <mergeCell ref="AY125:BB125"/>
    <mergeCell ref="AU68:AX68"/>
    <mergeCell ref="AY68:BB68"/>
    <mergeCell ref="AY126:BB126"/>
    <mergeCell ref="AY127:BB127"/>
    <mergeCell ref="AY124:BB124"/>
    <mergeCell ref="AI125:AJ125"/>
    <mergeCell ref="AK125:AL125"/>
    <mergeCell ref="AM125:AN125"/>
    <mergeCell ref="AO125:AP125"/>
    <mergeCell ref="A127:B127"/>
    <mergeCell ref="C127:R127"/>
    <mergeCell ref="AE126:AF126"/>
    <mergeCell ref="AG126:AH126"/>
    <mergeCell ref="AI126:AJ126"/>
    <mergeCell ref="AK126:AL126"/>
    <mergeCell ref="A63:B63"/>
    <mergeCell ref="C63:R63"/>
    <mergeCell ref="A133:B133"/>
    <mergeCell ref="C133:R133"/>
    <mergeCell ref="A125:B125"/>
    <mergeCell ref="C125:R125"/>
    <mergeCell ref="A122:B122"/>
    <mergeCell ref="C122:R122"/>
    <mergeCell ref="A132:B132"/>
    <mergeCell ref="C132:R132"/>
    <mergeCell ref="AQ126:AT126"/>
    <mergeCell ref="AU126:AX126"/>
    <mergeCell ref="A67:B67"/>
    <mergeCell ref="A126:B126"/>
    <mergeCell ref="C126:R126"/>
    <mergeCell ref="S126:V126"/>
    <mergeCell ref="W126:X126"/>
    <mergeCell ref="Y126:Z126"/>
    <mergeCell ref="AA126:AB126"/>
    <mergeCell ref="AC126:AD126"/>
    <mergeCell ref="AU127:AX127"/>
    <mergeCell ref="AE127:AF127"/>
    <mergeCell ref="AG127:AH127"/>
    <mergeCell ref="AI127:AJ127"/>
    <mergeCell ref="AK127:AL127"/>
    <mergeCell ref="AM127:AN127"/>
    <mergeCell ref="AO127:AP127"/>
    <mergeCell ref="AA127:AB127"/>
    <mergeCell ref="AC127:AD127"/>
    <mergeCell ref="W130:X130"/>
    <mergeCell ref="Y130:Z130"/>
    <mergeCell ref="AA130:AB130"/>
    <mergeCell ref="AC130:AD130"/>
    <mergeCell ref="AI131:AJ131"/>
    <mergeCell ref="AK131:AL131"/>
    <mergeCell ref="AM131:AN131"/>
    <mergeCell ref="AQ130:AT130"/>
    <mergeCell ref="AU130:AX130"/>
    <mergeCell ref="AE130:AF130"/>
    <mergeCell ref="AG130:AH130"/>
    <mergeCell ref="AI130:AJ130"/>
    <mergeCell ref="AK130:AL130"/>
    <mergeCell ref="AO130:AP130"/>
    <mergeCell ref="AY130:BB130"/>
    <mergeCell ref="A131:B131"/>
    <mergeCell ref="C131:R131"/>
    <mergeCell ref="S131:V131"/>
    <mergeCell ref="W131:X131"/>
    <mergeCell ref="Y131:Z131"/>
    <mergeCell ref="AQ131:AT131"/>
    <mergeCell ref="AU131:AX131"/>
    <mergeCell ref="AY131:BB131"/>
    <mergeCell ref="AC131:AD131"/>
    <mergeCell ref="S132:V132"/>
    <mergeCell ref="W132:X132"/>
    <mergeCell ref="Y132:Z132"/>
    <mergeCell ref="AA132:AB132"/>
    <mergeCell ref="AQ132:AT132"/>
    <mergeCell ref="AU132:AX132"/>
    <mergeCell ref="AE132:AF132"/>
    <mergeCell ref="AG132:AH132"/>
    <mergeCell ref="AI132:AJ132"/>
    <mergeCell ref="AK132:AL132"/>
    <mergeCell ref="AY132:BB132"/>
    <mergeCell ref="AA133:AB133"/>
    <mergeCell ref="AC133:AD133"/>
    <mergeCell ref="AE133:AF133"/>
    <mergeCell ref="AQ133:AT133"/>
    <mergeCell ref="AU133:AX133"/>
    <mergeCell ref="AY133:BB133"/>
    <mergeCell ref="AG133:AH133"/>
    <mergeCell ref="AI133:AJ133"/>
    <mergeCell ref="AK133:AL133"/>
    <mergeCell ref="W133:X133"/>
    <mergeCell ref="S60:AP60"/>
    <mergeCell ref="AI134:AJ134"/>
    <mergeCell ref="AK134:AL134"/>
    <mergeCell ref="AM134:AN134"/>
    <mergeCell ref="AO133:AP133"/>
    <mergeCell ref="AC132:AD132"/>
    <mergeCell ref="AA131:AB131"/>
    <mergeCell ref="AO131:AP131"/>
    <mergeCell ref="AE131:AF131"/>
    <mergeCell ref="AU116:AX116"/>
    <mergeCell ref="AQ67:AT67"/>
    <mergeCell ref="AU67:AX67"/>
    <mergeCell ref="AY67:BB67"/>
    <mergeCell ref="AY116:BB116"/>
    <mergeCell ref="AY76:BB76"/>
    <mergeCell ref="AY78:BB78"/>
    <mergeCell ref="AQ115:AT115"/>
    <mergeCell ref="AQ112:AT112"/>
    <mergeCell ref="AU112:AX112"/>
    <mergeCell ref="AY115:BB115"/>
    <mergeCell ref="A64:B64"/>
    <mergeCell ref="C64:R64"/>
    <mergeCell ref="AY111:BB111"/>
    <mergeCell ref="AE111:AF111"/>
    <mergeCell ref="AG111:AH111"/>
    <mergeCell ref="AU115:AX115"/>
    <mergeCell ref="AY64:BB64"/>
    <mergeCell ref="AM111:AN111"/>
    <mergeCell ref="AO111:AP111"/>
    <mergeCell ref="A62:B62"/>
    <mergeCell ref="C62:R62"/>
    <mergeCell ref="S61:AP61"/>
    <mergeCell ref="AU128:AX128"/>
    <mergeCell ref="AY128:BB128"/>
    <mergeCell ref="AQ128:AT128"/>
    <mergeCell ref="AG115:AH115"/>
    <mergeCell ref="AI115:AJ115"/>
    <mergeCell ref="AK115:AL115"/>
    <mergeCell ref="S63:AP63"/>
    <mergeCell ref="AM132:AN132"/>
    <mergeCell ref="Y133:Z133"/>
    <mergeCell ref="AA128:AB128"/>
    <mergeCell ref="AC128:AD128"/>
    <mergeCell ref="Y129:Z129"/>
    <mergeCell ref="AA129:AB129"/>
    <mergeCell ref="AC129:AD129"/>
    <mergeCell ref="AM128:AN128"/>
    <mergeCell ref="AG131:AH131"/>
    <mergeCell ref="AM130:AN130"/>
    <mergeCell ref="A115:B115"/>
    <mergeCell ref="C115:R115"/>
    <mergeCell ref="S115:V115"/>
    <mergeCell ref="W115:X115"/>
    <mergeCell ref="S64:AP64"/>
    <mergeCell ref="AM133:AN133"/>
    <mergeCell ref="AO132:AP132"/>
    <mergeCell ref="AG128:AH128"/>
    <mergeCell ref="AI128:AJ128"/>
    <mergeCell ref="S133:V133"/>
    <mergeCell ref="Y115:Z115"/>
    <mergeCell ref="AA115:AB115"/>
    <mergeCell ref="AC115:AD115"/>
    <mergeCell ref="Y128:Z128"/>
    <mergeCell ref="AC117:AD117"/>
    <mergeCell ref="Y118:Z118"/>
    <mergeCell ref="AA118:AB118"/>
    <mergeCell ref="AC118:AD118"/>
    <mergeCell ref="Y117:Z117"/>
    <mergeCell ref="AA117:AB117"/>
    <mergeCell ref="AY75:BB75"/>
    <mergeCell ref="AU73:AX73"/>
    <mergeCell ref="A112:B112"/>
    <mergeCell ref="C112:R112"/>
    <mergeCell ref="S112:V112"/>
    <mergeCell ref="W112:X112"/>
    <mergeCell ref="Y112:Z112"/>
    <mergeCell ref="AA112:AB112"/>
    <mergeCell ref="AY112:BB112"/>
    <mergeCell ref="AG112:AH112"/>
    <mergeCell ref="AM114:AN114"/>
    <mergeCell ref="A114:B114"/>
    <mergeCell ref="C114:R114"/>
    <mergeCell ref="S114:V114"/>
    <mergeCell ref="W114:X114"/>
    <mergeCell ref="Y114:Z114"/>
    <mergeCell ref="AC116:AD116"/>
    <mergeCell ref="AG116:AH116"/>
    <mergeCell ref="W117:X117"/>
    <mergeCell ref="A129:B129"/>
    <mergeCell ref="C129:R129"/>
    <mergeCell ref="S129:V129"/>
    <mergeCell ref="W129:X129"/>
    <mergeCell ref="AE128:AF128"/>
    <mergeCell ref="W127:X127"/>
    <mergeCell ref="Y127:Z127"/>
    <mergeCell ref="A128:B128"/>
    <mergeCell ref="C128:R128"/>
    <mergeCell ref="S128:V128"/>
    <mergeCell ref="W128:X128"/>
    <mergeCell ref="A113:B113"/>
    <mergeCell ref="C113:R113"/>
    <mergeCell ref="S113:V113"/>
    <mergeCell ref="W113:X113"/>
    <mergeCell ref="W118:X118"/>
    <mergeCell ref="A119:B119"/>
    <mergeCell ref="C119:R119"/>
    <mergeCell ref="A117:B117"/>
    <mergeCell ref="C117:R117"/>
    <mergeCell ref="S117:V117"/>
    <mergeCell ref="AY129:BB129"/>
    <mergeCell ref="AG129:AH129"/>
    <mergeCell ref="AI129:AJ129"/>
    <mergeCell ref="AK129:AL129"/>
    <mergeCell ref="AM129:AN129"/>
    <mergeCell ref="AQ117:AT117"/>
    <mergeCell ref="AU117:AX117"/>
    <mergeCell ref="AY117:BB117"/>
    <mergeCell ref="AO117:AP117"/>
    <mergeCell ref="AG113:AH113"/>
    <mergeCell ref="AI113:AJ113"/>
    <mergeCell ref="AM113:AN113"/>
    <mergeCell ref="AO113:AP113"/>
    <mergeCell ref="AQ113:AT113"/>
    <mergeCell ref="AY114:BB114"/>
    <mergeCell ref="AG114:AH114"/>
    <mergeCell ref="AE129:AF129"/>
    <mergeCell ref="AQ116:AT116"/>
    <mergeCell ref="AM126:AN126"/>
    <mergeCell ref="AO126:AP126"/>
    <mergeCell ref="AQ127:AT127"/>
    <mergeCell ref="AA114:AB114"/>
    <mergeCell ref="AC114:AD114"/>
    <mergeCell ref="AK117:AL117"/>
    <mergeCell ref="AK128:AL128"/>
    <mergeCell ref="AA116:AB116"/>
    <mergeCell ref="Y113:Z113"/>
    <mergeCell ref="AA113:AB113"/>
    <mergeCell ref="AC113:AD113"/>
    <mergeCell ref="AE113:AF113"/>
    <mergeCell ref="AY105:BB105"/>
    <mergeCell ref="A116:B116"/>
    <mergeCell ref="C116:R116"/>
    <mergeCell ref="S116:V116"/>
    <mergeCell ref="W116:X116"/>
    <mergeCell ref="Y116:Z116"/>
    <mergeCell ref="Y105:Z105"/>
    <mergeCell ref="AA105:AB105"/>
    <mergeCell ref="AC105:AD105"/>
    <mergeCell ref="AE105:AF105"/>
    <mergeCell ref="AM117:AN117"/>
    <mergeCell ref="AE117:AF117"/>
    <mergeCell ref="AI116:AJ116"/>
    <mergeCell ref="AK116:AL116"/>
    <mergeCell ref="AG117:AH117"/>
    <mergeCell ref="AI117:AJ117"/>
    <mergeCell ref="W119:X119"/>
    <mergeCell ref="Y119:Z119"/>
    <mergeCell ref="AA119:AB119"/>
    <mergeCell ref="AE118:AF118"/>
    <mergeCell ref="AG118:AH118"/>
    <mergeCell ref="AC119:AD119"/>
    <mergeCell ref="AE119:AF119"/>
    <mergeCell ref="S118:V118"/>
    <mergeCell ref="AY119:BB119"/>
    <mergeCell ref="AG119:AH119"/>
    <mergeCell ref="AI119:AJ119"/>
    <mergeCell ref="AK119:AL119"/>
    <mergeCell ref="AM119:AN119"/>
    <mergeCell ref="AU118:AX118"/>
    <mergeCell ref="AY118:BB118"/>
    <mergeCell ref="AM118:AN118"/>
    <mergeCell ref="S119:V119"/>
    <mergeCell ref="AY65:BB65"/>
    <mergeCell ref="AU119:AX119"/>
    <mergeCell ref="AO129:AP129"/>
    <mergeCell ref="AQ129:AT129"/>
    <mergeCell ref="AU129:AX129"/>
    <mergeCell ref="AO128:AP128"/>
    <mergeCell ref="AQ118:AT118"/>
    <mergeCell ref="AO119:AP119"/>
    <mergeCell ref="AQ119:AT119"/>
    <mergeCell ref="AY113:BB113"/>
    <mergeCell ref="A65:B65"/>
    <mergeCell ref="C65:R65"/>
    <mergeCell ref="S65:AP65"/>
    <mergeCell ref="AQ65:AT65"/>
    <mergeCell ref="S66:AP66"/>
    <mergeCell ref="A66:B66"/>
    <mergeCell ref="C80:R80"/>
    <mergeCell ref="S79:AP79"/>
    <mergeCell ref="A139:BB139"/>
    <mergeCell ref="AI118:AJ118"/>
    <mergeCell ref="AK118:AL118"/>
    <mergeCell ref="A118:B118"/>
    <mergeCell ref="C118:R118"/>
    <mergeCell ref="AY136:BB136"/>
    <mergeCell ref="AQ136:AT136"/>
    <mergeCell ref="AG136:AH136"/>
    <mergeCell ref="A78:B78"/>
    <mergeCell ref="S78:AP78"/>
    <mergeCell ref="S76:AP76"/>
    <mergeCell ref="A81:B81"/>
    <mergeCell ref="A83:B83"/>
    <mergeCell ref="S87:AP87"/>
    <mergeCell ref="A86:B86"/>
    <mergeCell ref="C86:R86"/>
    <mergeCell ref="C85:R85"/>
    <mergeCell ref="C82:R82"/>
    <mergeCell ref="S18:AH18"/>
    <mergeCell ref="AI18:AX18"/>
    <mergeCell ref="AY18:BB18"/>
    <mergeCell ref="A76:B76"/>
    <mergeCell ref="C76:R76"/>
    <mergeCell ref="S74:AP74"/>
    <mergeCell ref="S75:AP75"/>
    <mergeCell ref="AY66:BB66"/>
    <mergeCell ref="AU55:AX55"/>
    <mergeCell ref="AY55:BB55"/>
    <mergeCell ref="J244:S244"/>
    <mergeCell ref="AH244:AN244"/>
    <mergeCell ref="C234:BB234"/>
    <mergeCell ref="A136:B136"/>
    <mergeCell ref="AP242:AQ242"/>
    <mergeCell ref="J242:S242"/>
    <mergeCell ref="AH241:AN241"/>
    <mergeCell ref="AI179:AL179"/>
    <mergeCell ref="AQ179:AT179"/>
    <mergeCell ref="A179:B179"/>
    <mergeCell ref="AY245:BA245"/>
    <mergeCell ref="J243:S243"/>
    <mergeCell ref="AH243:AN243"/>
    <mergeCell ref="AP243:AQ243"/>
    <mergeCell ref="AS243:AX243"/>
    <mergeCell ref="AY243:BA243"/>
    <mergeCell ref="J245:S245"/>
    <mergeCell ref="AH245:AN245"/>
    <mergeCell ref="AP245:AQ245"/>
    <mergeCell ref="AS245:AX245"/>
    <mergeCell ref="C179:R179"/>
    <mergeCell ref="S179:V179"/>
    <mergeCell ref="W179:Z179"/>
    <mergeCell ref="A189:B189"/>
    <mergeCell ref="C189:R189"/>
    <mergeCell ref="S189:V189"/>
    <mergeCell ref="W189:Z189"/>
    <mergeCell ref="C183:R183"/>
    <mergeCell ref="S183:V183"/>
    <mergeCell ref="A183:B183"/>
    <mergeCell ref="AU179:AX179"/>
    <mergeCell ref="AY179:BB179"/>
    <mergeCell ref="A188:B188"/>
    <mergeCell ref="C188:R188"/>
    <mergeCell ref="S188:V188"/>
    <mergeCell ref="W188:Z188"/>
    <mergeCell ref="AI181:AL181"/>
    <mergeCell ref="AA180:AD180"/>
    <mergeCell ref="AE180:AH180"/>
    <mergeCell ref="AI180:AL180"/>
    <mergeCell ref="AY189:BB189"/>
    <mergeCell ref="AI188:AL188"/>
    <mergeCell ref="AM188:AP188"/>
    <mergeCell ref="AQ188:AT188"/>
    <mergeCell ref="AU188:AX188"/>
    <mergeCell ref="AY188:BB188"/>
    <mergeCell ref="AQ189:AT189"/>
    <mergeCell ref="AU189:AX189"/>
    <mergeCell ref="AI190:AL190"/>
    <mergeCell ref="AE189:AH189"/>
    <mergeCell ref="AI189:AL189"/>
    <mergeCell ref="AM189:AP189"/>
    <mergeCell ref="AA189:AD189"/>
    <mergeCell ref="AM179:AP179"/>
    <mergeCell ref="AA188:AD188"/>
    <mergeCell ref="AE188:AH188"/>
    <mergeCell ref="AA179:AD179"/>
    <mergeCell ref="AE179:AH179"/>
    <mergeCell ref="A190:B190"/>
    <mergeCell ref="C190:R190"/>
    <mergeCell ref="S190:V190"/>
    <mergeCell ref="W190:Z190"/>
    <mergeCell ref="AE191:AH191"/>
    <mergeCell ref="AE190:AH190"/>
    <mergeCell ref="AM190:AP190"/>
    <mergeCell ref="AY190:BB190"/>
    <mergeCell ref="AA190:AD190"/>
    <mergeCell ref="A191:B191"/>
    <mergeCell ref="C191:R191"/>
    <mergeCell ref="S191:V191"/>
    <mergeCell ref="W191:Z191"/>
    <mergeCell ref="AA191:AD191"/>
    <mergeCell ref="AQ190:AT190"/>
    <mergeCell ref="AU190:AX190"/>
    <mergeCell ref="A192:B192"/>
    <mergeCell ref="C192:R192"/>
    <mergeCell ref="S192:V192"/>
    <mergeCell ref="W192:Z192"/>
    <mergeCell ref="AA192:AD192"/>
    <mergeCell ref="AI192:AL192"/>
    <mergeCell ref="AE192:AH192"/>
    <mergeCell ref="AM192:AP192"/>
    <mergeCell ref="AY192:BB192"/>
    <mergeCell ref="AI191:AL191"/>
    <mergeCell ref="AM191:AP191"/>
    <mergeCell ref="AQ191:AT191"/>
    <mergeCell ref="AU191:AX191"/>
    <mergeCell ref="AY191:BB191"/>
    <mergeCell ref="AQ192:AT192"/>
    <mergeCell ref="AU192:AX192"/>
    <mergeCell ref="A193:B193"/>
    <mergeCell ref="C193:R193"/>
    <mergeCell ref="S193:V193"/>
    <mergeCell ref="W193:Z193"/>
    <mergeCell ref="AA193:AD193"/>
    <mergeCell ref="AE193:AH193"/>
    <mergeCell ref="AI193:AL193"/>
    <mergeCell ref="AM193:AP193"/>
    <mergeCell ref="AQ193:AT193"/>
    <mergeCell ref="AU193:AX193"/>
    <mergeCell ref="AY193:BB193"/>
    <mergeCell ref="AI194:AL194"/>
    <mergeCell ref="AM194:AP194"/>
    <mergeCell ref="AQ194:AT194"/>
    <mergeCell ref="AU194:AX194"/>
    <mergeCell ref="AE194:AH194"/>
    <mergeCell ref="A194:B194"/>
    <mergeCell ref="C194:R194"/>
    <mergeCell ref="S194:V194"/>
    <mergeCell ref="W194:Z194"/>
    <mergeCell ref="AY194:BB194"/>
    <mergeCell ref="AA194:AD194"/>
    <mergeCell ref="AE213:AH213"/>
    <mergeCell ref="AU208:AX208"/>
    <mergeCell ref="S208:V208"/>
    <mergeCell ref="W208:Z208"/>
    <mergeCell ref="W207:Z207"/>
    <mergeCell ref="AA208:AD208"/>
    <mergeCell ref="AE208:AH208"/>
    <mergeCell ref="C207:R207"/>
    <mergeCell ref="S207:V207"/>
    <mergeCell ref="AM212:AP212"/>
    <mergeCell ref="AQ212:AT212"/>
    <mergeCell ref="AU206:AX206"/>
    <mergeCell ref="AA206:AD206"/>
    <mergeCell ref="AI207:AL207"/>
    <mergeCell ref="AU212:AX212"/>
    <mergeCell ref="A197:B197"/>
    <mergeCell ref="AI208:AL208"/>
    <mergeCell ref="A196:B196"/>
    <mergeCell ref="AM209:AP209"/>
    <mergeCell ref="AQ209:AT209"/>
    <mergeCell ref="AU209:AX209"/>
    <mergeCell ref="AM208:AP208"/>
    <mergeCell ref="AQ208:AT208"/>
    <mergeCell ref="AA207:AD207"/>
    <mergeCell ref="AE207:AH207"/>
    <mergeCell ref="AY209:BB209"/>
    <mergeCell ref="C209:R209"/>
    <mergeCell ref="S209:V209"/>
    <mergeCell ref="W209:Z209"/>
    <mergeCell ref="AA209:AD209"/>
    <mergeCell ref="AE209:AH209"/>
    <mergeCell ref="AI209:AL209"/>
    <mergeCell ref="AY208:BB208"/>
    <mergeCell ref="A198:B198"/>
    <mergeCell ref="AM207:AP207"/>
    <mergeCell ref="AQ207:AT207"/>
    <mergeCell ref="AU207:AX207"/>
    <mergeCell ref="AY207:BB207"/>
    <mergeCell ref="C208:R208"/>
    <mergeCell ref="AQ204:AT204"/>
    <mergeCell ref="W206:Z206"/>
    <mergeCell ref="S206:V206"/>
    <mergeCell ref="AY206:BB206"/>
    <mergeCell ref="A199:B199"/>
    <mergeCell ref="AI206:AL206"/>
    <mergeCell ref="A201:B201"/>
    <mergeCell ref="AI205:AL205"/>
    <mergeCell ref="AE204:AH204"/>
    <mergeCell ref="A200:B200"/>
    <mergeCell ref="C206:R206"/>
    <mergeCell ref="AU204:AX204"/>
    <mergeCell ref="AM205:AP205"/>
    <mergeCell ref="AQ205:AT205"/>
    <mergeCell ref="AM206:AP206"/>
    <mergeCell ref="AQ206:AT206"/>
    <mergeCell ref="C203:R203"/>
    <mergeCell ref="AU205:AX205"/>
    <mergeCell ref="AE206:AH206"/>
    <mergeCell ref="S203:V203"/>
    <mergeCell ref="W203:Z203"/>
    <mergeCell ref="W204:Z204"/>
    <mergeCell ref="AY205:BB205"/>
    <mergeCell ref="A202:B202"/>
    <mergeCell ref="C205:R205"/>
    <mergeCell ref="S205:V205"/>
    <mergeCell ref="W205:Z205"/>
    <mergeCell ref="AA205:AD205"/>
    <mergeCell ref="AI204:AL204"/>
    <mergeCell ref="AM204:AP204"/>
    <mergeCell ref="AE203:AH203"/>
    <mergeCell ref="S202:V202"/>
    <mergeCell ref="AY204:BB204"/>
    <mergeCell ref="A203:B203"/>
    <mergeCell ref="AI203:AL203"/>
    <mergeCell ref="AM203:AP203"/>
    <mergeCell ref="AQ203:AT203"/>
    <mergeCell ref="AU203:AX203"/>
    <mergeCell ref="AA204:AD204"/>
    <mergeCell ref="AA203:AD203"/>
    <mergeCell ref="AQ201:AT201"/>
    <mergeCell ref="AU201:AX201"/>
    <mergeCell ref="AY201:BB201"/>
    <mergeCell ref="C202:R202"/>
    <mergeCell ref="C204:R204"/>
    <mergeCell ref="AY203:BB203"/>
    <mergeCell ref="S204:V204"/>
    <mergeCell ref="AQ202:AT202"/>
    <mergeCell ref="AU202:AX202"/>
    <mergeCell ref="AY202:BB202"/>
    <mergeCell ref="AE200:AH200"/>
    <mergeCell ref="AI200:AL200"/>
    <mergeCell ref="AE202:AH202"/>
    <mergeCell ref="AI202:AL202"/>
    <mergeCell ref="AM202:AP202"/>
    <mergeCell ref="A205:B205"/>
    <mergeCell ref="AI201:AL201"/>
    <mergeCell ref="AM201:AP201"/>
    <mergeCell ref="A204:B204"/>
    <mergeCell ref="AE205:AH205"/>
    <mergeCell ref="AY199:BB199"/>
    <mergeCell ref="AU200:AX200"/>
    <mergeCell ref="AY200:BB200"/>
    <mergeCell ref="C201:R201"/>
    <mergeCell ref="S201:V201"/>
    <mergeCell ref="W201:Z201"/>
    <mergeCell ref="AA201:AD201"/>
    <mergeCell ref="AE201:AH201"/>
    <mergeCell ref="C200:R200"/>
    <mergeCell ref="S200:V200"/>
    <mergeCell ref="AY198:BB198"/>
    <mergeCell ref="C199:R199"/>
    <mergeCell ref="S199:V199"/>
    <mergeCell ref="W199:Z199"/>
    <mergeCell ref="AA199:AD199"/>
    <mergeCell ref="AE199:AH199"/>
    <mergeCell ref="AI199:AL199"/>
    <mergeCell ref="AM199:AP199"/>
    <mergeCell ref="AQ199:AT199"/>
    <mergeCell ref="AU199:AX199"/>
    <mergeCell ref="AI198:AL198"/>
    <mergeCell ref="AM198:AP198"/>
    <mergeCell ref="A206:B206"/>
    <mergeCell ref="AQ198:AT198"/>
    <mergeCell ref="AU198:AX198"/>
    <mergeCell ref="W200:Z200"/>
    <mergeCell ref="AA202:AD202"/>
    <mergeCell ref="AM200:AP200"/>
    <mergeCell ref="AQ200:AT200"/>
    <mergeCell ref="AA200:AD200"/>
    <mergeCell ref="AM197:AP197"/>
    <mergeCell ref="AQ197:AT197"/>
    <mergeCell ref="A207:B207"/>
    <mergeCell ref="AU197:AX197"/>
    <mergeCell ref="AY197:BB197"/>
    <mergeCell ref="C198:R198"/>
    <mergeCell ref="S198:V198"/>
    <mergeCell ref="W198:Z198"/>
    <mergeCell ref="AA198:AD198"/>
    <mergeCell ref="AE198:AH198"/>
    <mergeCell ref="AA195:AD195"/>
    <mergeCell ref="AA196:AD196"/>
    <mergeCell ref="AU196:AX196"/>
    <mergeCell ref="AY196:BB196"/>
    <mergeCell ref="C197:R197"/>
    <mergeCell ref="S197:V197"/>
    <mergeCell ref="W197:Z197"/>
    <mergeCell ref="AA197:AD197"/>
    <mergeCell ref="AE197:AH197"/>
    <mergeCell ref="AI197:AL197"/>
    <mergeCell ref="AU195:AX195"/>
    <mergeCell ref="AY195:BB195"/>
    <mergeCell ref="AE196:AH196"/>
    <mergeCell ref="AI196:AL196"/>
    <mergeCell ref="AM196:AP196"/>
    <mergeCell ref="AQ196:AT196"/>
    <mergeCell ref="AE195:AH195"/>
    <mergeCell ref="AI195:AL195"/>
    <mergeCell ref="AM195:AP195"/>
    <mergeCell ref="AQ195:AT195"/>
    <mergeCell ref="A209:B209"/>
    <mergeCell ref="C195:R195"/>
    <mergeCell ref="S195:V195"/>
    <mergeCell ref="W195:Z195"/>
    <mergeCell ref="C196:R196"/>
    <mergeCell ref="S196:V196"/>
    <mergeCell ref="W196:Z196"/>
    <mergeCell ref="A208:B208"/>
    <mergeCell ref="W202:Z202"/>
    <mergeCell ref="A195:B195"/>
    <mergeCell ref="AQ180:AT180"/>
    <mergeCell ref="AU180:AX180"/>
    <mergeCell ref="AY180:BB180"/>
    <mergeCell ref="AM180:AP180"/>
    <mergeCell ref="A180:B180"/>
    <mergeCell ref="C180:R180"/>
    <mergeCell ref="S180:V180"/>
    <mergeCell ref="W180:Z180"/>
    <mergeCell ref="AE181:AH181"/>
    <mergeCell ref="AM181:AP181"/>
    <mergeCell ref="AQ181:AT181"/>
    <mergeCell ref="AU181:AX181"/>
    <mergeCell ref="AY181:BB181"/>
    <mergeCell ref="A181:B181"/>
    <mergeCell ref="C181:R181"/>
    <mergeCell ref="S181:V181"/>
    <mergeCell ref="W181:Z181"/>
    <mergeCell ref="AA181:AD181"/>
    <mergeCell ref="AI182:AL182"/>
    <mergeCell ref="AM182:AP182"/>
    <mergeCell ref="A182:B182"/>
    <mergeCell ref="C182:R182"/>
    <mergeCell ref="S182:V182"/>
    <mergeCell ref="W182:Z182"/>
    <mergeCell ref="AE182:AH182"/>
    <mergeCell ref="W183:Z183"/>
    <mergeCell ref="AA183:AD183"/>
    <mergeCell ref="AE183:AH183"/>
    <mergeCell ref="AM183:AP183"/>
    <mergeCell ref="AQ183:AT183"/>
    <mergeCell ref="AU183:AX183"/>
    <mergeCell ref="AI183:AL183"/>
    <mergeCell ref="AQ182:AT182"/>
    <mergeCell ref="AU182:AX182"/>
    <mergeCell ref="AY182:BB182"/>
    <mergeCell ref="AI185:AL185"/>
    <mergeCell ref="AA184:AD184"/>
    <mergeCell ref="AE184:AH184"/>
    <mergeCell ref="AI184:AL184"/>
    <mergeCell ref="AM184:AP184"/>
    <mergeCell ref="AA185:AD185"/>
    <mergeCell ref="AA182:AD182"/>
    <mergeCell ref="A184:B184"/>
    <mergeCell ref="C184:R184"/>
    <mergeCell ref="S184:V184"/>
    <mergeCell ref="W184:Z184"/>
    <mergeCell ref="A185:B185"/>
    <mergeCell ref="C185:R185"/>
    <mergeCell ref="S185:V185"/>
    <mergeCell ref="W185:Z185"/>
    <mergeCell ref="AE185:AH185"/>
    <mergeCell ref="AM185:AP185"/>
    <mergeCell ref="AQ185:AT185"/>
    <mergeCell ref="AU185:AX185"/>
    <mergeCell ref="AY185:BB185"/>
    <mergeCell ref="AQ184:AT184"/>
    <mergeCell ref="AU184:AX184"/>
    <mergeCell ref="AY184:BB184"/>
    <mergeCell ref="AI186:AL186"/>
    <mergeCell ref="AM186:AP186"/>
    <mergeCell ref="A186:B186"/>
    <mergeCell ref="C186:R186"/>
    <mergeCell ref="S186:V186"/>
    <mergeCell ref="W186:Z186"/>
    <mergeCell ref="AA186:AD186"/>
    <mergeCell ref="AE186:AH186"/>
    <mergeCell ref="A187:B187"/>
    <mergeCell ref="C187:R187"/>
    <mergeCell ref="S187:V187"/>
    <mergeCell ref="W187:Z187"/>
    <mergeCell ref="AA187:AD187"/>
    <mergeCell ref="AE187:AH187"/>
    <mergeCell ref="AU140:AX141"/>
    <mergeCell ref="AY140:BB141"/>
    <mergeCell ref="AM187:AP187"/>
    <mergeCell ref="AQ187:AT187"/>
    <mergeCell ref="AU187:AX187"/>
    <mergeCell ref="AI187:AL187"/>
    <mergeCell ref="AM142:AP142"/>
    <mergeCell ref="AY187:BB187"/>
    <mergeCell ref="AU186:AX186"/>
    <mergeCell ref="AY186:BB186"/>
    <mergeCell ref="AQ186:AT186"/>
    <mergeCell ref="AQ142:AT142"/>
    <mergeCell ref="AU142:AX142"/>
    <mergeCell ref="AY142:BB142"/>
    <mergeCell ref="AY183:BB183"/>
    <mergeCell ref="S141:V141"/>
    <mergeCell ref="W141:Z141"/>
    <mergeCell ref="AE142:AH142"/>
    <mergeCell ref="AI142:AL142"/>
    <mergeCell ref="AA141:AD141"/>
    <mergeCell ref="AK136:AL136"/>
    <mergeCell ref="AU136:AX136"/>
    <mergeCell ref="AC137:AD137"/>
    <mergeCell ref="AE137:AF137"/>
    <mergeCell ref="AG137:AH137"/>
    <mergeCell ref="AI137:AJ137"/>
    <mergeCell ref="AM136:AN136"/>
    <mergeCell ref="AO136:AP136"/>
    <mergeCell ref="AQ137:AT137"/>
    <mergeCell ref="AU137:AX137"/>
    <mergeCell ref="S136:V136"/>
    <mergeCell ref="W136:X136"/>
    <mergeCell ref="Y136:Z136"/>
    <mergeCell ref="AA136:AB136"/>
    <mergeCell ref="AC136:AD136"/>
    <mergeCell ref="AE136:AF136"/>
    <mergeCell ref="AE141:AH141"/>
    <mergeCell ref="AK137:AL137"/>
    <mergeCell ref="AM137:AN137"/>
    <mergeCell ref="AO137:AP137"/>
    <mergeCell ref="A144:B144"/>
    <mergeCell ref="A142:B142"/>
    <mergeCell ref="C142:R142"/>
    <mergeCell ref="S142:V142"/>
    <mergeCell ref="W142:Z142"/>
    <mergeCell ref="AA142:AD142"/>
    <mergeCell ref="AA143:AD143"/>
    <mergeCell ref="AE143:AH143"/>
    <mergeCell ref="AI143:AL143"/>
    <mergeCell ref="AM143:AP143"/>
    <mergeCell ref="A143:B143"/>
    <mergeCell ref="C143:R143"/>
    <mergeCell ref="S143:V143"/>
    <mergeCell ref="W143:Z143"/>
    <mergeCell ref="C144:R144"/>
    <mergeCell ref="S144:V144"/>
    <mergeCell ref="W144:Z144"/>
    <mergeCell ref="AA144:AD144"/>
    <mergeCell ref="AE144:AH144"/>
    <mergeCell ref="AM144:AP144"/>
    <mergeCell ref="AI144:AL144"/>
    <mergeCell ref="AQ144:AT144"/>
    <mergeCell ref="AU144:AX144"/>
    <mergeCell ref="AY144:BB144"/>
    <mergeCell ref="AQ143:AT143"/>
    <mergeCell ref="AU143:AX143"/>
    <mergeCell ref="AY143:BB143"/>
    <mergeCell ref="AA145:AD145"/>
    <mergeCell ref="AE145:AH145"/>
    <mergeCell ref="AI145:AL145"/>
    <mergeCell ref="AM145:AP145"/>
    <mergeCell ref="A145:B145"/>
    <mergeCell ref="C145:R145"/>
    <mergeCell ref="S145:V145"/>
    <mergeCell ref="W145:Z145"/>
    <mergeCell ref="AQ145:AT145"/>
    <mergeCell ref="AU145:AX145"/>
    <mergeCell ref="AY145:BB145"/>
    <mergeCell ref="A140:B141"/>
    <mergeCell ref="C140:R141"/>
    <mergeCell ref="S140:Z140"/>
    <mergeCell ref="AA140:AH140"/>
    <mergeCell ref="AI140:AL141"/>
    <mergeCell ref="AM140:AP141"/>
    <mergeCell ref="AQ140:AT141"/>
    <mergeCell ref="AA146:AD146"/>
    <mergeCell ref="AE146:AH146"/>
    <mergeCell ref="AI146:AL146"/>
    <mergeCell ref="AM146:AP146"/>
    <mergeCell ref="A146:B146"/>
    <mergeCell ref="C146:R146"/>
    <mergeCell ref="S146:V146"/>
    <mergeCell ref="W146:Z146"/>
    <mergeCell ref="AU147:AX147"/>
    <mergeCell ref="AY147:BB147"/>
    <mergeCell ref="AQ146:AT146"/>
    <mergeCell ref="AU146:AX146"/>
    <mergeCell ref="AY146:BB146"/>
    <mergeCell ref="C147:R147"/>
    <mergeCell ref="S147:V147"/>
    <mergeCell ref="W147:Z147"/>
    <mergeCell ref="AA147:AD147"/>
    <mergeCell ref="AE147:AH147"/>
    <mergeCell ref="A148:B148"/>
    <mergeCell ref="C148:R148"/>
    <mergeCell ref="S148:V148"/>
    <mergeCell ref="W148:Z148"/>
    <mergeCell ref="A149:B149"/>
    <mergeCell ref="AQ147:AT147"/>
    <mergeCell ref="AM147:AP147"/>
    <mergeCell ref="AI147:AL147"/>
    <mergeCell ref="A147:B147"/>
    <mergeCell ref="AA149:AD149"/>
    <mergeCell ref="AE149:AH149"/>
    <mergeCell ref="AM149:AP149"/>
    <mergeCell ref="AI149:AL149"/>
    <mergeCell ref="AA148:AD148"/>
    <mergeCell ref="AE148:AH148"/>
    <mergeCell ref="AI148:AL148"/>
    <mergeCell ref="AM148:AP148"/>
    <mergeCell ref="A151:B151"/>
    <mergeCell ref="AQ149:AT149"/>
    <mergeCell ref="AU149:AX149"/>
    <mergeCell ref="AY149:BB149"/>
    <mergeCell ref="AQ148:AT148"/>
    <mergeCell ref="AU148:AX148"/>
    <mergeCell ref="AY148:BB148"/>
    <mergeCell ref="C149:R149"/>
    <mergeCell ref="S149:V149"/>
    <mergeCell ref="W149:Z149"/>
    <mergeCell ref="AA150:AD150"/>
    <mergeCell ref="AE150:AH150"/>
    <mergeCell ref="AI150:AL150"/>
    <mergeCell ref="AM150:AP150"/>
    <mergeCell ref="A150:B150"/>
    <mergeCell ref="C150:R150"/>
    <mergeCell ref="S150:V150"/>
    <mergeCell ref="W150:Z150"/>
    <mergeCell ref="C151:R151"/>
    <mergeCell ref="S151:V151"/>
    <mergeCell ref="W151:Z151"/>
    <mergeCell ref="AA151:AD151"/>
    <mergeCell ref="AE151:AH151"/>
    <mergeCell ref="AM151:AP151"/>
    <mergeCell ref="AI151:AL151"/>
    <mergeCell ref="AQ151:AT151"/>
    <mergeCell ref="AU151:AX151"/>
    <mergeCell ref="AY151:BB151"/>
    <mergeCell ref="AQ150:AT150"/>
    <mergeCell ref="AU150:AX150"/>
    <mergeCell ref="AY150:BB150"/>
    <mergeCell ref="AA152:AD152"/>
    <mergeCell ref="AE152:AH152"/>
    <mergeCell ref="AI152:AL152"/>
    <mergeCell ref="AM152:AP152"/>
    <mergeCell ref="A152:B152"/>
    <mergeCell ref="C152:R152"/>
    <mergeCell ref="S152:V152"/>
    <mergeCell ref="W152:Z152"/>
    <mergeCell ref="AU153:AX153"/>
    <mergeCell ref="AY153:BB153"/>
    <mergeCell ref="AQ152:AT152"/>
    <mergeCell ref="AU152:AX152"/>
    <mergeCell ref="AY152:BB152"/>
    <mergeCell ref="C153:R153"/>
    <mergeCell ref="S153:V153"/>
    <mergeCell ref="W153:Z153"/>
    <mergeCell ref="AA153:AD153"/>
    <mergeCell ref="AE153:AH153"/>
    <mergeCell ref="A154:B154"/>
    <mergeCell ref="C154:R154"/>
    <mergeCell ref="S154:V154"/>
    <mergeCell ref="W154:Z154"/>
    <mergeCell ref="A155:B155"/>
    <mergeCell ref="AQ153:AT153"/>
    <mergeCell ref="AM153:AP153"/>
    <mergeCell ref="AI153:AL153"/>
    <mergeCell ref="A153:B153"/>
    <mergeCell ref="AA155:AD155"/>
    <mergeCell ref="AE155:AH155"/>
    <mergeCell ref="AM155:AP155"/>
    <mergeCell ref="AI155:AL155"/>
    <mergeCell ref="AA154:AD154"/>
    <mergeCell ref="AE154:AH154"/>
    <mergeCell ref="AI154:AL154"/>
    <mergeCell ref="AM154:AP154"/>
    <mergeCell ref="A157:B157"/>
    <mergeCell ref="AQ155:AT155"/>
    <mergeCell ref="AU155:AX155"/>
    <mergeCell ref="AY155:BB155"/>
    <mergeCell ref="AQ154:AT154"/>
    <mergeCell ref="AU154:AX154"/>
    <mergeCell ref="AY154:BB154"/>
    <mergeCell ref="C155:R155"/>
    <mergeCell ref="S155:V155"/>
    <mergeCell ref="W155:Z155"/>
    <mergeCell ref="AA156:AD156"/>
    <mergeCell ref="AE156:AH156"/>
    <mergeCell ref="AI156:AL156"/>
    <mergeCell ref="AM156:AP156"/>
    <mergeCell ref="A156:B156"/>
    <mergeCell ref="C156:R156"/>
    <mergeCell ref="S156:V156"/>
    <mergeCell ref="W156:Z156"/>
    <mergeCell ref="C157:R157"/>
    <mergeCell ref="S157:V157"/>
    <mergeCell ref="W157:Z157"/>
    <mergeCell ref="AA157:AD157"/>
    <mergeCell ref="AE157:AH157"/>
    <mergeCell ref="AM157:AP157"/>
    <mergeCell ref="AI157:AL157"/>
    <mergeCell ref="AQ157:AT157"/>
    <mergeCell ref="AU157:AX157"/>
    <mergeCell ref="AY157:BB157"/>
    <mergeCell ref="AQ156:AT156"/>
    <mergeCell ref="AU156:AX156"/>
    <mergeCell ref="AY156:BB156"/>
    <mergeCell ref="AA158:AD158"/>
    <mergeCell ref="AE158:AH158"/>
    <mergeCell ref="AI158:AL158"/>
    <mergeCell ref="AM158:AP158"/>
    <mergeCell ref="A158:B158"/>
    <mergeCell ref="C158:R158"/>
    <mergeCell ref="S158:V158"/>
    <mergeCell ref="W158:Z158"/>
    <mergeCell ref="AU159:AX159"/>
    <mergeCell ref="AY159:BB159"/>
    <mergeCell ref="AQ158:AT158"/>
    <mergeCell ref="AU158:AX158"/>
    <mergeCell ref="AY158:BB158"/>
    <mergeCell ref="C159:R159"/>
    <mergeCell ref="S159:V159"/>
    <mergeCell ref="W159:Z159"/>
    <mergeCell ref="AA159:AD159"/>
    <mergeCell ref="AE159:AH159"/>
    <mergeCell ref="A160:B160"/>
    <mergeCell ref="C160:R160"/>
    <mergeCell ref="S160:V160"/>
    <mergeCell ref="W160:Z160"/>
    <mergeCell ref="A161:B161"/>
    <mergeCell ref="AQ159:AT159"/>
    <mergeCell ref="AM159:AP159"/>
    <mergeCell ref="AI159:AL159"/>
    <mergeCell ref="A159:B159"/>
    <mergeCell ref="AA161:AD161"/>
    <mergeCell ref="AE161:AH161"/>
    <mergeCell ref="AM161:AP161"/>
    <mergeCell ref="AI161:AL161"/>
    <mergeCell ref="AA160:AD160"/>
    <mergeCell ref="AE160:AH160"/>
    <mergeCell ref="AI160:AL160"/>
    <mergeCell ref="AM160:AP160"/>
    <mergeCell ref="A163:B163"/>
    <mergeCell ref="AQ161:AT161"/>
    <mergeCell ref="AU161:AX161"/>
    <mergeCell ref="AY161:BB161"/>
    <mergeCell ref="AQ160:AT160"/>
    <mergeCell ref="AU160:AX160"/>
    <mergeCell ref="AY160:BB160"/>
    <mergeCell ref="C161:R161"/>
    <mergeCell ref="S161:V161"/>
    <mergeCell ref="W161:Z161"/>
    <mergeCell ref="AA162:AD162"/>
    <mergeCell ref="AE162:AH162"/>
    <mergeCell ref="AI162:AL162"/>
    <mergeCell ref="AM162:AP162"/>
    <mergeCell ref="A162:B162"/>
    <mergeCell ref="C162:R162"/>
    <mergeCell ref="S162:V162"/>
    <mergeCell ref="W162:Z162"/>
    <mergeCell ref="C163:R163"/>
    <mergeCell ref="S163:V163"/>
    <mergeCell ref="W163:Z163"/>
    <mergeCell ref="AA163:AD163"/>
    <mergeCell ref="AE163:AH163"/>
    <mergeCell ref="AM163:AP163"/>
    <mergeCell ref="AI163:AL163"/>
    <mergeCell ref="AQ163:AT163"/>
    <mergeCell ref="AU163:AX163"/>
    <mergeCell ref="AY163:BB163"/>
    <mergeCell ref="AQ162:AT162"/>
    <mergeCell ref="AU162:AX162"/>
    <mergeCell ref="AY162:BB162"/>
    <mergeCell ref="AA164:AD164"/>
    <mergeCell ref="AE164:AH164"/>
    <mergeCell ref="AI164:AL164"/>
    <mergeCell ref="AM164:AP164"/>
    <mergeCell ref="A164:B164"/>
    <mergeCell ref="C164:R164"/>
    <mergeCell ref="S164:V164"/>
    <mergeCell ref="W164:Z164"/>
    <mergeCell ref="AU165:AX165"/>
    <mergeCell ref="AY165:BB165"/>
    <mergeCell ref="AQ164:AT164"/>
    <mergeCell ref="AU164:AX164"/>
    <mergeCell ref="AY164:BB164"/>
    <mergeCell ref="C165:R165"/>
    <mergeCell ref="S165:V165"/>
    <mergeCell ref="W165:Z165"/>
    <mergeCell ref="AA165:AD165"/>
    <mergeCell ref="AE165:AH165"/>
    <mergeCell ref="A166:B166"/>
    <mergeCell ref="C166:R166"/>
    <mergeCell ref="S166:V166"/>
    <mergeCell ref="W166:Z166"/>
    <mergeCell ref="A167:B167"/>
    <mergeCell ref="AQ165:AT165"/>
    <mergeCell ref="AM165:AP165"/>
    <mergeCell ref="AI165:AL165"/>
    <mergeCell ref="A165:B165"/>
    <mergeCell ref="AA167:AD167"/>
    <mergeCell ref="AE167:AH167"/>
    <mergeCell ref="AM167:AP167"/>
    <mergeCell ref="AI167:AL167"/>
    <mergeCell ref="AA166:AD166"/>
    <mergeCell ref="AE166:AH166"/>
    <mergeCell ref="AI166:AL166"/>
    <mergeCell ref="AM166:AP166"/>
    <mergeCell ref="A169:B169"/>
    <mergeCell ref="AQ167:AT167"/>
    <mergeCell ref="AU167:AX167"/>
    <mergeCell ref="AY167:BB167"/>
    <mergeCell ref="AQ166:AT166"/>
    <mergeCell ref="AU166:AX166"/>
    <mergeCell ref="AY166:BB166"/>
    <mergeCell ref="C167:R167"/>
    <mergeCell ref="S167:V167"/>
    <mergeCell ref="W167:Z167"/>
    <mergeCell ref="AA168:AD168"/>
    <mergeCell ref="AE168:AH168"/>
    <mergeCell ref="AI168:AL168"/>
    <mergeCell ref="AM168:AP168"/>
    <mergeCell ref="A168:B168"/>
    <mergeCell ref="C168:R168"/>
    <mergeCell ref="S168:V168"/>
    <mergeCell ref="W168:Z168"/>
    <mergeCell ref="C169:R169"/>
    <mergeCell ref="S169:V169"/>
    <mergeCell ref="W169:Z169"/>
    <mergeCell ref="AA169:AD169"/>
    <mergeCell ref="AE169:AH169"/>
    <mergeCell ref="AM169:AP169"/>
    <mergeCell ref="AI169:AL169"/>
    <mergeCell ref="AQ169:AT169"/>
    <mergeCell ref="AU169:AX169"/>
    <mergeCell ref="AY169:BB169"/>
    <mergeCell ref="AQ168:AT168"/>
    <mergeCell ref="AU168:AX168"/>
    <mergeCell ref="AY168:BB168"/>
    <mergeCell ref="AA170:AD170"/>
    <mergeCell ref="AE170:AH170"/>
    <mergeCell ref="AI170:AL170"/>
    <mergeCell ref="AM170:AP170"/>
    <mergeCell ref="A170:B170"/>
    <mergeCell ref="C170:R170"/>
    <mergeCell ref="S170:V170"/>
    <mergeCell ref="W170:Z170"/>
    <mergeCell ref="AU171:AX171"/>
    <mergeCell ref="AY171:BB171"/>
    <mergeCell ref="AQ170:AT170"/>
    <mergeCell ref="AU170:AX170"/>
    <mergeCell ref="AY170:BB170"/>
    <mergeCell ref="C171:R171"/>
    <mergeCell ref="S171:V171"/>
    <mergeCell ref="W171:Z171"/>
    <mergeCell ref="AA171:AD171"/>
    <mergeCell ref="AE171:AH171"/>
    <mergeCell ref="A172:B172"/>
    <mergeCell ref="C172:R172"/>
    <mergeCell ref="S172:V172"/>
    <mergeCell ref="W172:Z172"/>
    <mergeCell ref="A173:B173"/>
    <mergeCell ref="AQ171:AT171"/>
    <mergeCell ref="AM171:AP171"/>
    <mergeCell ref="AI171:AL171"/>
    <mergeCell ref="A171:B171"/>
    <mergeCell ref="AA173:AD173"/>
    <mergeCell ref="AE173:AH173"/>
    <mergeCell ref="AM173:AP173"/>
    <mergeCell ref="AI173:AL173"/>
    <mergeCell ref="AA172:AD172"/>
    <mergeCell ref="AE172:AH172"/>
    <mergeCell ref="AI172:AL172"/>
    <mergeCell ref="AM172:AP172"/>
    <mergeCell ref="A175:B175"/>
    <mergeCell ref="AQ173:AT173"/>
    <mergeCell ref="AU173:AX173"/>
    <mergeCell ref="AY173:BB173"/>
    <mergeCell ref="AQ172:AT172"/>
    <mergeCell ref="AU172:AX172"/>
    <mergeCell ref="AY172:BB172"/>
    <mergeCell ref="C173:R173"/>
    <mergeCell ref="S173:V173"/>
    <mergeCell ref="W173:Z173"/>
    <mergeCell ref="AA174:AD174"/>
    <mergeCell ref="AE174:AH174"/>
    <mergeCell ref="AI174:AL174"/>
    <mergeCell ref="AM174:AP174"/>
    <mergeCell ref="A174:B174"/>
    <mergeCell ref="C174:R174"/>
    <mergeCell ref="S174:V174"/>
    <mergeCell ref="W174:Z174"/>
    <mergeCell ref="C175:R175"/>
    <mergeCell ref="S175:V175"/>
    <mergeCell ref="W175:Z175"/>
    <mergeCell ref="AA175:AD175"/>
    <mergeCell ref="AE175:AH175"/>
    <mergeCell ref="AM175:AP175"/>
    <mergeCell ref="AI175:AL175"/>
    <mergeCell ref="AQ175:AT175"/>
    <mergeCell ref="AU175:AX175"/>
    <mergeCell ref="AY175:BB175"/>
    <mergeCell ref="AQ174:AT174"/>
    <mergeCell ref="AU174:AX174"/>
    <mergeCell ref="AY174:BB174"/>
    <mergeCell ref="AI176:AL176"/>
    <mergeCell ref="AM176:AP176"/>
    <mergeCell ref="A176:B176"/>
    <mergeCell ref="C176:R176"/>
    <mergeCell ref="S176:V176"/>
    <mergeCell ref="W176:Z176"/>
    <mergeCell ref="AQ176:AT176"/>
    <mergeCell ref="AU176:AX176"/>
    <mergeCell ref="AY176:BB176"/>
    <mergeCell ref="C136:R136"/>
    <mergeCell ref="AM56:AP56"/>
    <mergeCell ref="AQ56:AT56"/>
    <mergeCell ref="AU56:AX56"/>
    <mergeCell ref="AY56:BB56"/>
    <mergeCell ref="AA176:AD176"/>
    <mergeCell ref="AE176:AH176"/>
    <mergeCell ref="A56:B56"/>
    <mergeCell ref="C56:R56"/>
    <mergeCell ref="S56:V56"/>
    <mergeCell ref="W56:Z56"/>
    <mergeCell ref="AA56:AD56"/>
    <mergeCell ref="AE56:AH56"/>
    <mergeCell ref="AI56:AL56"/>
    <mergeCell ref="A54:BB54"/>
    <mergeCell ref="A55:B55"/>
    <mergeCell ref="C55:R55"/>
    <mergeCell ref="S55:V55"/>
    <mergeCell ref="W55:Z55"/>
    <mergeCell ref="AA55:AD55"/>
    <mergeCell ref="AE55:AH55"/>
    <mergeCell ref="AI55:AL55"/>
    <mergeCell ref="AM55:AP55"/>
    <mergeCell ref="AQ55:AT55"/>
    <mergeCell ref="AQ52:AT52"/>
    <mergeCell ref="AU52:AX52"/>
    <mergeCell ref="AY52:BB52"/>
    <mergeCell ref="C53:O53"/>
    <mergeCell ref="P53:R53"/>
    <mergeCell ref="AQ53:AS53"/>
    <mergeCell ref="AT53:AV53"/>
    <mergeCell ref="AW53:AY53"/>
    <mergeCell ref="AZ53:BB53"/>
    <mergeCell ref="AU51:AX51"/>
    <mergeCell ref="AY51:BB51"/>
    <mergeCell ref="A52:B52"/>
    <mergeCell ref="C52:R52"/>
    <mergeCell ref="S52:V52"/>
    <mergeCell ref="W52:Z52"/>
    <mergeCell ref="AA52:AD52"/>
    <mergeCell ref="AE52:AH52"/>
    <mergeCell ref="AI52:AL52"/>
    <mergeCell ref="AM52:AP52"/>
    <mergeCell ref="AY50:BB50"/>
    <mergeCell ref="A51:B51"/>
    <mergeCell ref="C51:R51"/>
    <mergeCell ref="S51:V51"/>
    <mergeCell ref="W51:Z51"/>
    <mergeCell ref="AA51:AD51"/>
    <mergeCell ref="AE51:AH51"/>
    <mergeCell ref="AI51:AL51"/>
    <mergeCell ref="AM51:AP51"/>
    <mergeCell ref="AQ51:AT51"/>
    <mergeCell ref="S50:V50"/>
    <mergeCell ref="W50:Z50"/>
    <mergeCell ref="AA50:AD50"/>
    <mergeCell ref="AE50:AH50"/>
    <mergeCell ref="AQ50:AT50"/>
    <mergeCell ref="AU50:AX50"/>
    <mergeCell ref="BE168:BH168"/>
    <mergeCell ref="BE169:BH169"/>
    <mergeCell ref="BE170:BH170"/>
    <mergeCell ref="BE171:BH171"/>
    <mergeCell ref="BE166:BH166"/>
    <mergeCell ref="BE167:BH167"/>
    <mergeCell ref="AN6:BB6"/>
    <mergeCell ref="A49:BB49"/>
    <mergeCell ref="BE162:BH162"/>
    <mergeCell ref="BE163:BH163"/>
    <mergeCell ref="BE164:BH164"/>
    <mergeCell ref="BE165:BH165"/>
    <mergeCell ref="AI50:AL50"/>
    <mergeCell ref="AM50:AP50"/>
    <mergeCell ref="A50:B50"/>
    <mergeCell ref="C50:R50"/>
  </mergeCells>
  <conditionalFormatting sqref="AU213 AE213 AQ213 AI213 AM213 AA213 S213 W213 AE216:AE220 AU219:AU220 AQ216:AQ220 AI216:AI220 AM216:AM220 AA216:AA220 S216:S220 W216:W220">
    <cfRule type="cellIs" priority="34" dxfId="0" operator="equal" stopIfTrue="1">
      <formula>"Не годен"</formula>
    </cfRule>
  </conditionalFormatting>
  <dataValidations count="5">
    <dataValidation type="list" allowBlank="1" showInputMessage="1" showErrorMessage="1" sqref="AH241:AN245">
      <formula1>л</formula1>
    </dataValidation>
    <dataValidation allowBlank="1" showInputMessage="1" showErrorMessage="1" sqref="C61:R69 C71:R90"/>
    <dataValidation type="list" allowBlank="1" showInputMessage="1" showErrorMessage="1" sqref="C95:C137">
      <formula1>об</formula1>
    </dataValidation>
    <dataValidation type="list" allowBlank="1" showInputMessage="1" showErrorMessage="1" sqref="AN5:BB5">
      <formula1>пр</formula1>
    </dataValidation>
    <dataValidation type="list" allowBlank="1" showInputMessage="1" showErrorMessage="1" sqref="AN1:BB1">
      <formula1>з</formula1>
    </dataValidation>
  </dataValidations>
  <printOptions/>
  <pageMargins left="0.7874015748031497" right="0.15748031496062992" top="0.2755905511811024" bottom="0.8661417322834646" header="0.2755905511811024" footer="0.5511811023622047"/>
  <pageSetup horizontalDpi="600" verticalDpi="600" orientation="portrait" paperSize="9" scale="85" r:id="rId3"/>
  <headerFooter alignWithMargins="0">
    <oddFooter>&amp;R&amp;8Страница &amp;P              Страниц &amp;N</oddFooter>
  </headerFooter>
  <rowBreaks count="3" manualBreakCount="3">
    <brk id="69" max="53" man="1"/>
    <brk id="138" max="53" man="1"/>
    <brk id="210" max="5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49"/>
  <sheetViews>
    <sheetView showGridLines="0" view="pageBreakPreview" zoomScale="130" zoomScaleSheetLayoutView="130" zoomScalePageLayoutView="0" workbookViewId="0" topLeftCell="A244">
      <selection activeCell="A252" sqref="A252:IV259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8" width="8.7109375" style="0" customWidth="1"/>
  </cols>
  <sheetData>
    <row r="1" spans="1:54" s="1" customFormat="1" ht="12.75" customHeight="1">
      <c r="A1" s="210" t="s">
        <v>470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33"/>
      <c r="AB1" s="33"/>
      <c r="AC1" s="33"/>
      <c r="AD1" s="34"/>
      <c r="AE1" s="34"/>
      <c r="AF1" s="34" t="s">
        <v>227</v>
      </c>
      <c r="AG1" s="26"/>
      <c r="AH1" s="26"/>
      <c r="AI1" s="26"/>
      <c r="AJ1" s="26"/>
      <c r="AK1" s="26"/>
      <c r="AL1" s="26"/>
      <c r="AM1" s="13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</row>
    <row r="2" spans="1:54" s="1" customFormat="1" ht="12.75" customHeight="1">
      <c r="A2" s="210" t="s">
        <v>471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33"/>
      <c r="AB2" s="33"/>
      <c r="AC2" s="33"/>
      <c r="AD2" s="34"/>
      <c r="AE2" s="34"/>
      <c r="AF2" s="34" t="s">
        <v>228</v>
      </c>
      <c r="AG2" s="26"/>
      <c r="AH2" s="26"/>
      <c r="AI2" s="26"/>
      <c r="AJ2" s="12"/>
      <c r="AK2" s="12"/>
      <c r="AL2" s="12"/>
      <c r="AM2" s="13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s="1" customFormat="1" ht="12.75" customHeight="1">
      <c r="A3" s="210" t="s">
        <v>226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33"/>
      <c r="AB3" s="33"/>
      <c r="AC3" s="33"/>
      <c r="AD3" s="34"/>
      <c r="AE3" s="34"/>
      <c r="AF3" s="34" t="s">
        <v>229</v>
      </c>
      <c r="AG3" s="26"/>
      <c r="AH3" s="26"/>
      <c r="AI3" s="26"/>
      <c r="AJ3" s="12"/>
      <c r="AK3" s="12"/>
      <c r="AL3" s="12"/>
      <c r="AM3" s="27"/>
      <c r="AN3" s="159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</row>
    <row r="4" spans="1:70" s="1" customFormat="1" ht="12.75" customHeight="1">
      <c r="A4" s="210" t="s">
        <v>472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35"/>
      <c r="AB4" s="35"/>
      <c r="AC4" s="33"/>
      <c r="AD4" s="34"/>
      <c r="AE4" s="34"/>
      <c r="AF4" s="34" t="s">
        <v>230</v>
      </c>
      <c r="AG4" s="26"/>
      <c r="AH4" s="26"/>
      <c r="AI4" s="26"/>
      <c r="AJ4" s="12"/>
      <c r="AK4" s="12"/>
      <c r="AL4" s="12"/>
      <c r="AM4" s="28"/>
      <c r="AN4" s="161" t="s">
        <v>458</v>
      </c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1:54" s="1" customFormat="1" ht="12.75" customHeight="1">
      <c r="A5" s="210" t="s">
        <v>473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35"/>
      <c r="AB5" s="35"/>
      <c r="AC5" s="33"/>
      <c r="AD5" s="36"/>
      <c r="AE5" s="34"/>
      <c r="AF5" s="34" t="s">
        <v>231</v>
      </c>
      <c r="AG5" s="29"/>
      <c r="AH5" s="29"/>
      <c r="AI5" s="29"/>
      <c r="AJ5" s="12"/>
      <c r="AK5" s="12"/>
      <c r="AL5" s="12"/>
      <c r="AM5" s="13"/>
      <c r="AN5" s="163" t="s">
        <v>219</v>
      </c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</row>
    <row r="6" spans="1:54" ht="12.75" customHeight="1">
      <c r="A6" s="210" t="s">
        <v>474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33"/>
      <c r="AB6" s="33"/>
      <c r="AC6" s="33"/>
      <c r="AD6" s="36"/>
      <c r="AE6" s="34"/>
      <c r="AF6" s="34" t="s">
        <v>232</v>
      </c>
      <c r="AG6" s="29"/>
      <c r="AH6" s="29"/>
      <c r="AI6" s="29"/>
      <c r="AJ6" s="12"/>
      <c r="AK6" s="12"/>
      <c r="AL6" s="12"/>
      <c r="AM6" s="13"/>
      <c r="AN6" s="49" t="s">
        <v>413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</row>
    <row r="7" spans="1:26" ht="12.7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</row>
    <row r="8" spans="1:54" ht="1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56" t="s">
        <v>0</v>
      </c>
      <c r="S8" s="156"/>
      <c r="T8" s="156"/>
      <c r="U8" s="156"/>
      <c r="V8" s="156"/>
      <c r="W8" s="156"/>
      <c r="X8" s="156"/>
      <c r="Y8" s="156"/>
      <c r="Z8" s="156"/>
      <c r="AA8" s="156"/>
      <c r="AB8" s="164"/>
      <c r="AC8" s="164"/>
      <c r="AD8" s="164"/>
      <c r="AE8" s="164"/>
      <c r="AF8" s="164"/>
      <c r="AG8" s="164"/>
      <c r="AH8" s="164"/>
      <c r="AI8" s="38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ht="12.75" customHeight="1">
      <c r="A9" s="165" t="s">
        <v>221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</row>
    <row r="10" spans="1:55" ht="10.5" customHeight="1">
      <c r="A10" s="42"/>
      <c r="B10" s="4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</row>
    <row r="11" spans="1:55" ht="9" customHeight="1">
      <c r="A11" s="10" t="s">
        <v>110</v>
      </c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2"/>
    </row>
    <row r="12" spans="1:55" ht="18.75" customHeight="1">
      <c r="A12" s="56" t="s">
        <v>1</v>
      </c>
      <c r="B12" s="57"/>
      <c r="C12" s="170" t="s">
        <v>25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70" t="s">
        <v>26</v>
      </c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2"/>
      <c r="AI12" s="174" t="s">
        <v>328</v>
      </c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2"/>
      <c r="AY12" s="139" t="s">
        <v>3</v>
      </c>
      <c r="AZ12" s="140"/>
      <c r="BA12" s="140"/>
      <c r="BB12" s="141"/>
      <c r="BC12" s="12"/>
    </row>
    <row r="13" spans="1:55" ht="12.75" customHeight="1">
      <c r="A13" s="53">
        <v>1</v>
      </c>
      <c r="B13" s="55"/>
      <c r="C13" s="88" t="s">
        <v>101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/>
      <c r="S13" s="88" t="s">
        <v>105</v>
      </c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  <c r="AI13" s="88" t="s">
        <v>105</v>
      </c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0"/>
      <c r="AY13" s="121" t="str">
        <f aca="true" t="shared" si="0" ref="AY13:AY43">IF(AQ13&gt;AU13,"Не годен","В норме")</f>
        <v>В норме</v>
      </c>
      <c r="AZ13" s="122"/>
      <c r="BA13" s="122"/>
      <c r="BB13" s="123"/>
      <c r="BC13" s="12"/>
    </row>
    <row r="14" spans="1:55" ht="12.75" customHeight="1">
      <c r="A14" s="53">
        <v>2</v>
      </c>
      <c r="B14" s="55"/>
      <c r="C14" s="88" t="s">
        <v>99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0"/>
      <c r="S14" s="88" t="s">
        <v>105</v>
      </c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90"/>
      <c r="AI14" s="88" t="s">
        <v>105</v>
      </c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90"/>
      <c r="AY14" s="121" t="str">
        <f t="shared" si="0"/>
        <v>В норме</v>
      </c>
      <c r="AZ14" s="122"/>
      <c r="BA14" s="122"/>
      <c r="BB14" s="123"/>
      <c r="BC14" s="12"/>
    </row>
    <row r="15" spans="1:55" ht="12.75" customHeight="1">
      <c r="A15" s="53">
        <v>3</v>
      </c>
      <c r="B15" s="55"/>
      <c r="C15" s="153" t="s">
        <v>79</v>
      </c>
      <c r="D15" s="177" t="s">
        <v>79</v>
      </c>
      <c r="E15" s="177" t="s">
        <v>79</v>
      </c>
      <c r="F15" s="177" t="s">
        <v>79</v>
      </c>
      <c r="G15" s="177" t="s">
        <v>79</v>
      </c>
      <c r="H15" s="177" t="s">
        <v>79</v>
      </c>
      <c r="I15" s="177" t="s">
        <v>79</v>
      </c>
      <c r="J15" s="177" t="s">
        <v>79</v>
      </c>
      <c r="K15" s="177" t="s">
        <v>79</v>
      </c>
      <c r="L15" s="177" t="s">
        <v>79</v>
      </c>
      <c r="M15" s="177" t="s">
        <v>79</v>
      </c>
      <c r="N15" s="177" t="s">
        <v>79</v>
      </c>
      <c r="O15" s="177" t="s">
        <v>79</v>
      </c>
      <c r="P15" s="177" t="s">
        <v>79</v>
      </c>
      <c r="Q15" s="177" t="s">
        <v>79</v>
      </c>
      <c r="R15" s="178" t="s">
        <v>79</v>
      </c>
      <c r="S15" s="153" t="s">
        <v>105</v>
      </c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8"/>
      <c r="AI15" s="153" t="s">
        <v>105</v>
      </c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8"/>
      <c r="AY15" s="132" t="str">
        <f t="shared" si="0"/>
        <v>В норме</v>
      </c>
      <c r="AZ15" s="133"/>
      <c r="BA15" s="133"/>
      <c r="BB15" s="134"/>
      <c r="BC15" s="12"/>
    </row>
    <row r="16" spans="1:55" ht="12.75" customHeight="1">
      <c r="A16" s="53">
        <v>4</v>
      </c>
      <c r="B16" s="55"/>
      <c r="C16" s="153" t="s">
        <v>80</v>
      </c>
      <c r="D16" s="177" t="s">
        <v>80</v>
      </c>
      <c r="E16" s="177" t="s">
        <v>80</v>
      </c>
      <c r="F16" s="177" t="s">
        <v>80</v>
      </c>
      <c r="G16" s="177" t="s">
        <v>80</v>
      </c>
      <c r="H16" s="177" t="s">
        <v>80</v>
      </c>
      <c r="I16" s="177" t="s">
        <v>80</v>
      </c>
      <c r="J16" s="177" t="s">
        <v>80</v>
      </c>
      <c r="K16" s="177" t="s">
        <v>80</v>
      </c>
      <c r="L16" s="177" t="s">
        <v>80</v>
      </c>
      <c r="M16" s="177" t="s">
        <v>80</v>
      </c>
      <c r="N16" s="177" t="s">
        <v>80</v>
      </c>
      <c r="O16" s="177" t="s">
        <v>80</v>
      </c>
      <c r="P16" s="177" t="s">
        <v>80</v>
      </c>
      <c r="Q16" s="177" t="s">
        <v>80</v>
      </c>
      <c r="R16" s="178" t="s">
        <v>80</v>
      </c>
      <c r="S16" s="153" t="s">
        <v>105</v>
      </c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8"/>
      <c r="AI16" s="153" t="s">
        <v>105</v>
      </c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8"/>
      <c r="AY16" s="132" t="str">
        <f t="shared" si="0"/>
        <v>В норме</v>
      </c>
      <c r="AZ16" s="133"/>
      <c r="BA16" s="133"/>
      <c r="BB16" s="134"/>
      <c r="BC16" s="12"/>
    </row>
    <row r="17" spans="1:55" ht="12.75" customHeight="1">
      <c r="A17" s="53">
        <v>5</v>
      </c>
      <c r="B17" s="55"/>
      <c r="C17" s="153" t="s">
        <v>350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8"/>
      <c r="S17" s="153" t="s">
        <v>451</v>
      </c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8"/>
      <c r="AI17" s="153" t="s">
        <v>451</v>
      </c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8"/>
      <c r="AY17" s="132" t="str">
        <f t="shared" si="0"/>
        <v>В норме</v>
      </c>
      <c r="AZ17" s="133"/>
      <c r="BA17" s="133"/>
      <c r="BB17" s="134"/>
      <c r="BC17" s="12"/>
    </row>
    <row r="18" spans="1:55" s="46" customFormat="1" ht="12.75" customHeight="1">
      <c r="A18" s="53">
        <v>6</v>
      </c>
      <c r="B18" s="55"/>
      <c r="C18" s="153" t="s">
        <v>352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8"/>
      <c r="S18" s="153" t="s">
        <v>351</v>
      </c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8"/>
      <c r="AI18" s="153" t="s">
        <v>351</v>
      </c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8"/>
      <c r="AY18" s="132" t="str">
        <f t="shared" si="0"/>
        <v>В норме</v>
      </c>
      <c r="AZ18" s="133"/>
      <c r="BA18" s="133"/>
      <c r="BB18" s="134"/>
      <c r="BC18" s="45"/>
    </row>
    <row r="19" spans="1:55" ht="12.75" customHeight="1">
      <c r="A19" s="53">
        <v>7</v>
      </c>
      <c r="B19" s="55"/>
      <c r="C19" s="153" t="s">
        <v>354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8"/>
      <c r="S19" s="153" t="s">
        <v>447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90"/>
      <c r="AI19" s="153" t="s">
        <v>447</v>
      </c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8"/>
      <c r="AY19" s="132" t="str">
        <f t="shared" si="0"/>
        <v>В норме</v>
      </c>
      <c r="AZ19" s="133"/>
      <c r="BA19" s="133"/>
      <c r="BB19" s="134"/>
      <c r="BC19" s="12"/>
    </row>
    <row r="20" spans="1:55" ht="12.75" customHeight="1">
      <c r="A20" s="53">
        <v>8</v>
      </c>
      <c r="B20" s="55"/>
      <c r="C20" s="153" t="s">
        <v>102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53" t="s">
        <v>106</v>
      </c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/>
      <c r="AI20" s="153" t="s">
        <v>106</v>
      </c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8"/>
      <c r="AY20" s="132" t="str">
        <f t="shared" si="0"/>
        <v>В норме</v>
      </c>
      <c r="AZ20" s="133"/>
      <c r="BA20" s="133"/>
      <c r="BB20" s="134"/>
      <c r="BC20" s="12"/>
    </row>
    <row r="21" spans="1:55" ht="12.75" customHeight="1">
      <c r="A21" s="53">
        <v>9</v>
      </c>
      <c r="B21" s="55"/>
      <c r="C21" s="153" t="s">
        <v>107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  <c r="S21" s="153" t="s">
        <v>106</v>
      </c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8"/>
      <c r="AI21" s="153" t="s">
        <v>106</v>
      </c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8"/>
      <c r="AY21" s="132" t="str">
        <f t="shared" si="0"/>
        <v>В норме</v>
      </c>
      <c r="AZ21" s="133"/>
      <c r="BA21" s="133"/>
      <c r="BB21" s="134"/>
      <c r="BC21" s="12"/>
    </row>
    <row r="22" spans="1:55" ht="12.75" customHeight="1">
      <c r="A22" s="53">
        <v>10</v>
      </c>
      <c r="B22" s="55"/>
      <c r="C22" s="153" t="s">
        <v>355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8"/>
      <c r="S22" s="153" t="s">
        <v>372</v>
      </c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8"/>
      <c r="AI22" s="153" t="s">
        <v>372</v>
      </c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8"/>
      <c r="AY22" s="132" t="str">
        <f t="shared" si="0"/>
        <v>В норме</v>
      </c>
      <c r="AZ22" s="133"/>
      <c r="BA22" s="133"/>
      <c r="BB22" s="134"/>
      <c r="BC22" s="12"/>
    </row>
    <row r="23" spans="1:55" ht="12.75" customHeight="1">
      <c r="A23" s="53">
        <v>11</v>
      </c>
      <c r="B23" s="55"/>
      <c r="C23" s="153" t="s">
        <v>356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8"/>
      <c r="S23" s="153" t="s">
        <v>399</v>
      </c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8"/>
      <c r="AI23" s="153" t="s">
        <v>399</v>
      </c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8"/>
      <c r="AY23" s="132" t="str">
        <f t="shared" si="0"/>
        <v>В норме</v>
      </c>
      <c r="AZ23" s="133"/>
      <c r="BA23" s="133"/>
      <c r="BB23" s="134"/>
      <c r="BC23" s="12"/>
    </row>
    <row r="24" spans="1:55" ht="12.75" customHeight="1">
      <c r="A24" s="53">
        <v>12</v>
      </c>
      <c r="B24" s="55"/>
      <c r="C24" s="153" t="s">
        <v>357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8"/>
      <c r="S24" s="153" t="s">
        <v>397</v>
      </c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/>
      <c r="AI24" s="153" t="s">
        <v>397</v>
      </c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8"/>
      <c r="AY24" s="132" t="str">
        <f t="shared" si="0"/>
        <v>В норме</v>
      </c>
      <c r="AZ24" s="133"/>
      <c r="BA24" s="133"/>
      <c r="BB24" s="134"/>
      <c r="BC24" s="12"/>
    </row>
    <row r="25" spans="1:55" ht="12.75" customHeight="1">
      <c r="A25" s="53">
        <v>13</v>
      </c>
      <c r="B25" s="55"/>
      <c r="C25" s="153" t="s">
        <v>358</v>
      </c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8"/>
      <c r="S25" s="153" t="s">
        <v>398</v>
      </c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8"/>
      <c r="AI25" s="153" t="s">
        <v>398</v>
      </c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8"/>
      <c r="AY25" s="132" t="str">
        <f t="shared" si="0"/>
        <v>В норме</v>
      </c>
      <c r="AZ25" s="133"/>
      <c r="BA25" s="133"/>
      <c r="BB25" s="134"/>
      <c r="BC25" s="12"/>
    </row>
    <row r="26" spans="1:55" ht="12.75" customHeight="1">
      <c r="A26" s="53">
        <v>14</v>
      </c>
      <c r="B26" s="55"/>
      <c r="C26" s="153" t="s">
        <v>359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8"/>
      <c r="S26" s="153" t="s">
        <v>373</v>
      </c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8"/>
      <c r="AI26" s="153" t="s">
        <v>373</v>
      </c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8"/>
      <c r="AY26" s="132" t="str">
        <f t="shared" si="0"/>
        <v>В норме</v>
      </c>
      <c r="AZ26" s="133"/>
      <c r="BA26" s="133"/>
      <c r="BB26" s="134"/>
      <c r="BC26" s="12"/>
    </row>
    <row r="27" spans="1:55" ht="12.75" customHeight="1">
      <c r="A27" s="53">
        <v>15</v>
      </c>
      <c r="B27" s="55"/>
      <c r="C27" s="153" t="s">
        <v>360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8"/>
      <c r="S27" s="153" t="s">
        <v>374</v>
      </c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/>
      <c r="AI27" s="153" t="s">
        <v>374</v>
      </c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8"/>
      <c r="AY27" s="132" t="str">
        <f t="shared" si="0"/>
        <v>В норме</v>
      </c>
      <c r="AZ27" s="133"/>
      <c r="BA27" s="133"/>
      <c r="BB27" s="134"/>
      <c r="BC27" s="12"/>
    </row>
    <row r="28" spans="1:55" ht="12.75" customHeight="1">
      <c r="A28" s="53">
        <v>16</v>
      </c>
      <c r="B28" s="55"/>
      <c r="C28" s="153" t="s">
        <v>361</v>
      </c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8"/>
      <c r="S28" s="153" t="s">
        <v>375</v>
      </c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8"/>
      <c r="AI28" s="153" t="s">
        <v>375</v>
      </c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/>
      <c r="AY28" s="132" t="str">
        <f t="shared" si="0"/>
        <v>В норме</v>
      </c>
      <c r="AZ28" s="133"/>
      <c r="BA28" s="133"/>
      <c r="BB28" s="134"/>
      <c r="BC28" s="12"/>
    </row>
    <row r="29" spans="1:55" ht="12.75" customHeight="1">
      <c r="A29" s="53">
        <v>17</v>
      </c>
      <c r="B29" s="55"/>
      <c r="C29" s="153" t="s">
        <v>362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8"/>
      <c r="S29" s="153" t="s">
        <v>98</v>
      </c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8"/>
      <c r="AI29" s="153" t="s">
        <v>98</v>
      </c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8"/>
      <c r="AY29" s="132" t="str">
        <f t="shared" si="0"/>
        <v>В норме</v>
      </c>
      <c r="AZ29" s="133"/>
      <c r="BA29" s="133"/>
      <c r="BB29" s="134"/>
      <c r="BC29" s="12"/>
    </row>
    <row r="30" spans="1:55" ht="12.75" customHeight="1">
      <c r="A30" s="53">
        <v>18</v>
      </c>
      <c r="B30" s="55"/>
      <c r="C30" s="153" t="s">
        <v>363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8"/>
      <c r="S30" s="153" t="s">
        <v>405</v>
      </c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8"/>
      <c r="AI30" s="153" t="s">
        <v>405</v>
      </c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8"/>
      <c r="AY30" s="132" t="str">
        <f t="shared" si="0"/>
        <v>В норме</v>
      </c>
      <c r="AZ30" s="133"/>
      <c r="BA30" s="133"/>
      <c r="BB30" s="134"/>
      <c r="BC30" s="12"/>
    </row>
    <row r="31" spans="1:55" ht="12.75" customHeight="1">
      <c r="A31" s="53">
        <v>19</v>
      </c>
      <c r="B31" s="55"/>
      <c r="C31" s="153" t="s">
        <v>100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8"/>
      <c r="S31" s="153" t="s">
        <v>394</v>
      </c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8"/>
      <c r="AI31" s="153" t="s">
        <v>394</v>
      </c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8"/>
      <c r="AY31" s="132" t="str">
        <f t="shared" si="0"/>
        <v>В норме</v>
      </c>
      <c r="AZ31" s="133"/>
      <c r="BA31" s="133"/>
      <c r="BB31" s="134"/>
      <c r="BC31" s="12"/>
    </row>
    <row r="32" spans="1:55" ht="12.75" customHeight="1">
      <c r="A32" s="53">
        <v>20</v>
      </c>
      <c r="B32" s="55"/>
      <c r="C32" s="153" t="s">
        <v>364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8"/>
      <c r="S32" s="153" t="s">
        <v>376</v>
      </c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8"/>
      <c r="AI32" s="153" t="s">
        <v>376</v>
      </c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8"/>
      <c r="AY32" s="132" t="str">
        <f t="shared" si="0"/>
        <v>В норме</v>
      </c>
      <c r="AZ32" s="133"/>
      <c r="BA32" s="133"/>
      <c r="BB32" s="134"/>
      <c r="BC32" s="12"/>
    </row>
    <row r="33" spans="1:55" ht="12.75" customHeight="1">
      <c r="A33" s="53">
        <v>21</v>
      </c>
      <c r="B33" s="55"/>
      <c r="C33" s="153" t="s">
        <v>365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8"/>
      <c r="S33" s="153" t="s">
        <v>377</v>
      </c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8"/>
      <c r="AI33" s="153" t="s">
        <v>377</v>
      </c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8"/>
      <c r="AY33" s="132" t="str">
        <f t="shared" si="0"/>
        <v>В норме</v>
      </c>
      <c r="AZ33" s="133"/>
      <c r="BA33" s="133"/>
      <c r="BB33" s="134"/>
      <c r="BC33" s="12"/>
    </row>
    <row r="34" spans="1:55" ht="12.75" customHeight="1">
      <c r="A34" s="53">
        <v>22</v>
      </c>
      <c r="B34" s="55"/>
      <c r="C34" s="153" t="s">
        <v>366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8"/>
      <c r="S34" s="153" t="s">
        <v>393</v>
      </c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8"/>
      <c r="AI34" s="153" t="s">
        <v>393</v>
      </c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8"/>
      <c r="AY34" s="132" t="str">
        <f t="shared" si="0"/>
        <v>В норме</v>
      </c>
      <c r="AZ34" s="133"/>
      <c r="BA34" s="133"/>
      <c r="BB34" s="134"/>
      <c r="BC34" s="12"/>
    </row>
    <row r="35" spans="1:55" ht="12.75" customHeight="1">
      <c r="A35" s="53">
        <v>23</v>
      </c>
      <c r="B35" s="55"/>
      <c r="C35" s="153" t="s">
        <v>353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8"/>
      <c r="S35" s="153" t="s">
        <v>381</v>
      </c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8"/>
      <c r="AI35" s="153" t="s">
        <v>381</v>
      </c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8"/>
      <c r="AY35" s="132" t="str">
        <f t="shared" si="0"/>
        <v>В норме</v>
      </c>
      <c r="AZ35" s="133"/>
      <c r="BA35" s="133"/>
      <c r="BB35" s="134"/>
      <c r="BC35" s="12"/>
    </row>
    <row r="36" spans="1:55" ht="12.75" customHeight="1">
      <c r="A36" s="53">
        <v>24</v>
      </c>
      <c r="B36" s="55"/>
      <c r="C36" s="153" t="s">
        <v>103</v>
      </c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8"/>
      <c r="S36" s="153" t="s">
        <v>392</v>
      </c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/>
      <c r="AI36" s="153" t="s">
        <v>392</v>
      </c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/>
      <c r="AY36" s="132" t="str">
        <f t="shared" si="0"/>
        <v>В норме</v>
      </c>
      <c r="AZ36" s="133"/>
      <c r="BA36" s="133"/>
      <c r="BB36" s="134"/>
      <c r="BC36" s="12"/>
    </row>
    <row r="37" spans="1:55" ht="12.75" customHeight="1">
      <c r="A37" s="53">
        <v>25</v>
      </c>
      <c r="B37" s="55"/>
      <c r="C37" s="153" t="s">
        <v>370</v>
      </c>
      <c r="D37" s="177" t="s">
        <v>75</v>
      </c>
      <c r="E37" s="177" t="s">
        <v>75</v>
      </c>
      <c r="F37" s="177" t="s">
        <v>75</v>
      </c>
      <c r="G37" s="177" t="s">
        <v>75</v>
      </c>
      <c r="H37" s="177" t="s">
        <v>75</v>
      </c>
      <c r="I37" s="177" t="s">
        <v>75</v>
      </c>
      <c r="J37" s="177" t="s">
        <v>75</v>
      </c>
      <c r="K37" s="177" t="s">
        <v>75</v>
      </c>
      <c r="L37" s="177" t="s">
        <v>75</v>
      </c>
      <c r="M37" s="177" t="s">
        <v>75</v>
      </c>
      <c r="N37" s="177" t="s">
        <v>75</v>
      </c>
      <c r="O37" s="177" t="s">
        <v>75</v>
      </c>
      <c r="P37" s="177" t="s">
        <v>75</v>
      </c>
      <c r="Q37" s="177" t="s">
        <v>75</v>
      </c>
      <c r="R37" s="178" t="s">
        <v>75</v>
      </c>
      <c r="S37" s="88" t="s">
        <v>448</v>
      </c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90"/>
      <c r="AI37" s="88" t="s">
        <v>448</v>
      </c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90"/>
      <c r="AY37" s="132" t="str">
        <f t="shared" si="0"/>
        <v>В норме</v>
      </c>
      <c r="AZ37" s="133"/>
      <c r="BA37" s="133"/>
      <c r="BB37" s="134"/>
      <c r="BC37" s="12"/>
    </row>
    <row r="38" spans="1:55" ht="12.75" customHeight="1">
      <c r="A38" s="53">
        <v>26</v>
      </c>
      <c r="B38" s="55"/>
      <c r="C38" s="153" t="s">
        <v>95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8"/>
      <c r="S38" s="153" t="s">
        <v>104</v>
      </c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8"/>
      <c r="AI38" s="153" t="s">
        <v>104</v>
      </c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8"/>
      <c r="AY38" s="132" t="str">
        <f t="shared" si="0"/>
        <v>В норме</v>
      </c>
      <c r="AZ38" s="133"/>
      <c r="BA38" s="133"/>
      <c r="BB38" s="134"/>
      <c r="BC38" s="12"/>
    </row>
    <row r="39" spans="1:55" ht="12.75" customHeight="1">
      <c r="A39" s="53">
        <v>27</v>
      </c>
      <c r="B39" s="55"/>
      <c r="C39" s="153" t="s">
        <v>96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8"/>
      <c r="S39" s="153" t="s">
        <v>104</v>
      </c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/>
      <c r="AI39" s="153" t="s">
        <v>104</v>
      </c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8"/>
      <c r="AY39" s="132" t="str">
        <f t="shared" si="0"/>
        <v>В норме</v>
      </c>
      <c r="AZ39" s="133"/>
      <c r="BA39" s="133"/>
      <c r="BB39" s="134"/>
      <c r="BC39" s="12"/>
    </row>
    <row r="40" spans="1:55" ht="12.75" customHeight="1">
      <c r="A40" s="53">
        <v>28</v>
      </c>
      <c r="B40" s="55"/>
      <c r="C40" s="153" t="s">
        <v>371</v>
      </c>
      <c r="D40" s="177" t="s">
        <v>76</v>
      </c>
      <c r="E40" s="177" t="s">
        <v>76</v>
      </c>
      <c r="F40" s="177" t="s">
        <v>76</v>
      </c>
      <c r="G40" s="177" t="s">
        <v>76</v>
      </c>
      <c r="H40" s="177" t="s">
        <v>76</v>
      </c>
      <c r="I40" s="177" t="s">
        <v>76</v>
      </c>
      <c r="J40" s="177" t="s">
        <v>76</v>
      </c>
      <c r="K40" s="177" t="s">
        <v>76</v>
      </c>
      <c r="L40" s="177" t="s">
        <v>76</v>
      </c>
      <c r="M40" s="177" t="s">
        <v>76</v>
      </c>
      <c r="N40" s="177" t="s">
        <v>76</v>
      </c>
      <c r="O40" s="177" t="s">
        <v>76</v>
      </c>
      <c r="P40" s="177" t="s">
        <v>76</v>
      </c>
      <c r="Q40" s="177" t="s">
        <v>76</v>
      </c>
      <c r="R40" s="178" t="s">
        <v>76</v>
      </c>
      <c r="S40" s="153" t="s">
        <v>382</v>
      </c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8"/>
      <c r="AI40" s="153" t="s">
        <v>382</v>
      </c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8"/>
      <c r="AY40" s="132" t="str">
        <f t="shared" si="0"/>
        <v>В норме</v>
      </c>
      <c r="AZ40" s="133"/>
      <c r="BA40" s="133"/>
      <c r="BB40" s="134"/>
      <c r="BC40" s="12"/>
    </row>
    <row r="41" spans="1:55" ht="12.75" customHeight="1">
      <c r="A41" s="53">
        <v>29</v>
      </c>
      <c r="B41" s="55"/>
      <c r="C41" s="153" t="s">
        <v>76</v>
      </c>
      <c r="D41" s="177" t="s">
        <v>76</v>
      </c>
      <c r="E41" s="177" t="s">
        <v>76</v>
      </c>
      <c r="F41" s="177" t="s">
        <v>76</v>
      </c>
      <c r="G41" s="177" t="s">
        <v>76</v>
      </c>
      <c r="H41" s="177" t="s">
        <v>76</v>
      </c>
      <c r="I41" s="177" t="s">
        <v>76</v>
      </c>
      <c r="J41" s="177" t="s">
        <v>76</v>
      </c>
      <c r="K41" s="177" t="s">
        <v>76</v>
      </c>
      <c r="L41" s="177" t="s">
        <v>76</v>
      </c>
      <c r="M41" s="177" t="s">
        <v>76</v>
      </c>
      <c r="N41" s="177" t="s">
        <v>76</v>
      </c>
      <c r="O41" s="177" t="s">
        <v>76</v>
      </c>
      <c r="P41" s="177" t="s">
        <v>76</v>
      </c>
      <c r="Q41" s="177" t="s">
        <v>76</v>
      </c>
      <c r="R41" s="178" t="s">
        <v>76</v>
      </c>
      <c r="S41" s="88" t="s">
        <v>446</v>
      </c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0"/>
      <c r="AI41" s="153" t="s">
        <v>467</v>
      </c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90"/>
      <c r="AY41" s="132" t="str">
        <f t="shared" si="0"/>
        <v>В норме</v>
      </c>
      <c r="AZ41" s="133"/>
      <c r="BA41" s="133"/>
      <c r="BB41" s="134"/>
      <c r="BC41" s="12"/>
    </row>
    <row r="42" spans="1:55" ht="12.75" customHeight="1">
      <c r="A42" s="53">
        <v>30</v>
      </c>
      <c r="B42" s="55"/>
      <c r="C42" s="153" t="s">
        <v>97</v>
      </c>
      <c r="D42" s="177" t="s">
        <v>78</v>
      </c>
      <c r="E42" s="177" t="s">
        <v>78</v>
      </c>
      <c r="F42" s="177" t="s">
        <v>78</v>
      </c>
      <c r="G42" s="177" t="s">
        <v>78</v>
      </c>
      <c r="H42" s="177" t="s">
        <v>78</v>
      </c>
      <c r="I42" s="177" t="s">
        <v>78</v>
      </c>
      <c r="J42" s="177" t="s">
        <v>78</v>
      </c>
      <c r="K42" s="177" t="s">
        <v>78</v>
      </c>
      <c r="L42" s="177" t="s">
        <v>78</v>
      </c>
      <c r="M42" s="177" t="s">
        <v>78</v>
      </c>
      <c r="N42" s="177" t="s">
        <v>78</v>
      </c>
      <c r="O42" s="177" t="s">
        <v>78</v>
      </c>
      <c r="P42" s="177" t="s">
        <v>78</v>
      </c>
      <c r="Q42" s="177" t="s">
        <v>78</v>
      </c>
      <c r="R42" s="178" t="s">
        <v>78</v>
      </c>
      <c r="S42" s="88" t="s">
        <v>442</v>
      </c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153" t="s">
        <v>466</v>
      </c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132" t="str">
        <f t="shared" si="0"/>
        <v>В норме</v>
      </c>
      <c r="AZ42" s="133"/>
      <c r="BA42" s="133"/>
      <c r="BB42" s="134"/>
      <c r="BC42" s="12"/>
    </row>
    <row r="43" spans="1:55" ht="12.75" customHeight="1">
      <c r="A43" s="53">
        <v>31</v>
      </c>
      <c r="B43" s="55"/>
      <c r="C43" s="153" t="s">
        <v>200</v>
      </c>
      <c r="D43" s="177" t="s">
        <v>77</v>
      </c>
      <c r="E43" s="177" t="s">
        <v>77</v>
      </c>
      <c r="F43" s="177" t="s">
        <v>77</v>
      </c>
      <c r="G43" s="177" t="s">
        <v>77</v>
      </c>
      <c r="H43" s="177" t="s">
        <v>77</v>
      </c>
      <c r="I43" s="177" t="s">
        <v>77</v>
      </c>
      <c r="J43" s="177" t="s">
        <v>77</v>
      </c>
      <c r="K43" s="177" t="s">
        <v>77</v>
      </c>
      <c r="L43" s="177" t="s">
        <v>77</v>
      </c>
      <c r="M43" s="177" t="s">
        <v>77</v>
      </c>
      <c r="N43" s="177" t="s">
        <v>77</v>
      </c>
      <c r="O43" s="177" t="s">
        <v>77</v>
      </c>
      <c r="P43" s="177" t="s">
        <v>77</v>
      </c>
      <c r="Q43" s="177" t="s">
        <v>77</v>
      </c>
      <c r="R43" s="178" t="s">
        <v>77</v>
      </c>
      <c r="S43" s="88" t="s">
        <v>445</v>
      </c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90"/>
      <c r="AI43" s="153" t="s">
        <v>465</v>
      </c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90"/>
      <c r="AY43" s="132" t="str">
        <f t="shared" si="0"/>
        <v>В норме</v>
      </c>
      <c r="AZ43" s="133"/>
      <c r="BA43" s="133"/>
      <c r="BB43" s="134"/>
      <c r="BC43" s="12"/>
    </row>
    <row r="44" spans="1:55" ht="12.75" customHeight="1">
      <c r="A44" s="53">
        <v>32</v>
      </c>
      <c r="B44" s="55"/>
      <c r="C44" s="153" t="s">
        <v>199</v>
      </c>
      <c r="D44" s="177" t="s">
        <v>77</v>
      </c>
      <c r="E44" s="177" t="s">
        <v>77</v>
      </c>
      <c r="F44" s="177" t="s">
        <v>77</v>
      </c>
      <c r="G44" s="177" t="s">
        <v>77</v>
      </c>
      <c r="H44" s="177" t="s">
        <v>77</v>
      </c>
      <c r="I44" s="177" t="s">
        <v>77</v>
      </c>
      <c r="J44" s="177" t="s">
        <v>77</v>
      </c>
      <c r="K44" s="177" t="s">
        <v>77</v>
      </c>
      <c r="L44" s="177" t="s">
        <v>77</v>
      </c>
      <c r="M44" s="177" t="s">
        <v>77</v>
      </c>
      <c r="N44" s="177" t="s">
        <v>77</v>
      </c>
      <c r="O44" s="177" t="s">
        <v>77</v>
      </c>
      <c r="P44" s="177" t="s">
        <v>77</v>
      </c>
      <c r="Q44" s="177" t="s">
        <v>77</v>
      </c>
      <c r="R44" s="178" t="s">
        <v>77</v>
      </c>
      <c r="S44" s="88" t="s">
        <v>444</v>
      </c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0"/>
      <c r="AI44" s="153" t="s">
        <v>464</v>
      </c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132" t="str">
        <f>IF(AQ44&gt;AU44,"Не годен","В норме")</f>
        <v>В норме</v>
      </c>
      <c r="AZ44" s="133"/>
      <c r="BA44" s="133"/>
      <c r="BB44" s="134"/>
      <c r="BC44" s="12"/>
    </row>
    <row r="45" spans="1:55" ht="12.75" customHeight="1">
      <c r="A45" s="53">
        <v>33</v>
      </c>
      <c r="B45" s="55"/>
      <c r="C45" s="153" t="s">
        <v>433</v>
      </c>
      <c r="D45" s="177" t="s">
        <v>77</v>
      </c>
      <c r="E45" s="177" t="s">
        <v>77</v>
      </c>
      <c r="F45" s="177" t="s">
        <v>77</v>
      </c>
      <c r="G45" s="177" t="s">
        <v>77</v>
      </c>
      <c r="H45" s="177" t="s">
        <v>77</v>
      </c>
      <c r="I45" s="177" t="s">
        <v>77</v>
      </c>
      <c r="J45" s="177" t="s">
        <v>77</v>
      </c>
      <c r="K45" s="177" t="s">
        <v>77</v>
      </c>
      <c r="L45" s="177" t="s">
        <v>77</v>
      </c>
      <c r="M45" s="177" t="s">
        <v>77</v>
      </c>
      <c r="N45" s="177" t="s">
        <v>77</v>
      </c>
      <c r="O45" s="177" t="s">
        <v>77</v>
      </c>
      <c r="P45" s="177" t="s">
        <v>77</v>
      </c>
      <c r="Q45" s="177" t="s">
        <v>77</v>
      </c>
      <c r="R45" s="178" t="s">
        <v>77</v>
      </c>
      <c r="S45" s="88" t="s">
        <v>441</v>
      </c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90"/>
      <c r="AI45" s="153" t="s">
        <v>463</v>
      </c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90"/>
      <c r="AY45" s="132" t="str">
        <f>IF(AQ45&gt;AU45,"Не годен","В норме")</f>
        <v>В норме</v>
      </c>
      <c r="AZ45" s="133"/>
      <c r="BA45" s="133"/>
      <c r="BB45" s="134"/>
      <c r="BC45" s="12"/>
    </row>
    <row r="46" spans="1:55" ht="12.75" customHeight="1">
      <c r="A46" s="53">
        <v>34</v>
      </c>
      <c r="B46" s="55"/>
      <c r="C46" s="153" t="s">
        <v>201</v>
      </c>
      <c r="D46" s="177" t="s">
        <v>77</v>
      </c>
      <c r="E46" s="177" t="s">
        <v>77</v>
      </c>
      <c r="F46" s="177" t="s">
        <v>77</v>
      </c>
      <c r="G46" s="177" t="s">
        <v>77</v>
      </c>
      <c r="H46" s="177" t="s">
        <v>77</v>
      </c>
      <c r="I46" s="177" t="s">
        <v>77</v>
      </c>
      <c r="J46" s="177" t="s">
        <v>77</v>
      </c>
      <c r="K46" s="177" t="s">
        <v>77</v>
      </c>
      <c r="L46" s="177" t="s">
        <v>77</v>
      </c>
      <c r="M46" s="177" t="s">
        <v>77</v>
      </c>
      <c r="N46" s="177" t="s">
        <v>77</v>
      </c>
      <c r="O46" s="177" t="s">
        <v>77</v>
      </c>
      <c r="P46" s="177" t="s">
        <v>77</v>
      </c>
      <c r="Q46" s="177" t="s">
        <v>77</v>
      </c>
      <c r="R46" s="178" t="s">
        <v>77</v>
      </c>
      <c r="S46" s="153" t="s">
        <v>459</v>
      </c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8"/>
      <c r="AI46" s="153" t="s">
        <v>459</v>
      </c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8"/>
      <c r="AY46" s="132" t="str">
        <f>IF(AQ46&gt;AU46,"Не годен","В норме")</f>
        <v>В норме</v>
      </c>
      <c r="AZ46" s="133"/>
      <c r="BA46" s="133"/>
      <c r="BB46" s="134"/>
      <c r="BC46" s="12"/>
    </row>
    <row r="47" spans="1:55" ht="12.75" customHeight="1">
      <c r="A47" s="53">
        <v>35</v>
      </c>
      <c r="B47" s="55"/>
      <c r="C47" s="153" t="s">
        <v>434</v>
      </c>
      <c r="D47" s="177" t="s">
        <v>77</v>
      </c>
      <c r="E47" s="177" t="s">
        <v>77</v>
      </c>
      <c r="F47" s="177" t="s">
        <v>77</v>
      </c>
      <c r="G47" s="177" t="s">
        <v>77</v>
      </c>
      <c r="H47" s="177" t="s">
        <v>77</v>
      </c>
      <c r="I47" s="177" t="s">
        <v>77</v>
      </c>
      <c r="J47" s="177" t="s">
        <v>77</v>
      </c>
      <c r="K47" s="177" t="s">
        <v>77</v>
      </c>
      <c r="L47" s="177" t="s">
        <v>77</v>
      </c>
      <c r="M47" s="177" t="s">
        <v>77</v>
      </c>
      <c r="N47" s="177" t="s">
        <v>77</v>
      </c>
      <c r="O47" s="177" t="s">
        <v>77</v>
      </c>
      <c r="P47" s="177" t="s">
        <v>77</v>
      </c>
      <c r="Q47" s="177" t="s">
        <v>77</v>
      </c>
      <c r="R47" s="178" t="s">
        <v>77</v>
      </c>
      <c r="S47" s="153" t="s">
        <v>460</v>
      </c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8"/>
      <c r="AI47" s="153" t="s">
        <v>462</v>
      </c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8"/>
      <c r="AY47" s="132" t="str">
        <f>IF(AQ47&gt;AU47,"Не годен","В норме")</f>
        <v>В норме</v>
      </c>
      <c r="AZ47" s="133"/>
      <c r="BA47" s="133"/>
      <c r="BB47" s="134"/>
      <c r="BC47" s="12"/>
    </row>
    <row r="48" spans="1:55" ht="12.75" customHeight="1">
      <c r="A48" s="53">
        <v>36</v>
      </c>
      <c r="B48" s="55"/>
      <c r="C48" s="153" t="s">
        <v>432</v>
      </c>
      <c r="D48" s="177" t="s">
        <v>77</v>
      </c>
      <c r="E48" s="177" t="s">
        <v>77</v>
      </c>
      <c r="F48" s="177" t="s">
        <v>77</v>
      </c>
      <c r="G48" s="177" t="s">
        <v>77</v>
      </c>
      <c r="H48" s="177" t="s">
        <v>77</v>
      </c>
      <c r="I48" s="177" t="s">
        <v>77</v>
      </c>
      <c r="J48" s="177" t="s">
        <v>77</v>
      </c>
      <c r="K48" s="177" t="s">
        <v>77</v>
      </c>
      <c r="L48" s="177" t="s">
        <v>77</v>
      </c>
      <c r="M48" s="177" t="s">
        <v>77</v>
      </c>
      <c r="N48" s="177" t="s">
        <v>77</v>
      </c>
      <c r="O48" s="177" t="s">
        <v>77</v>
      </c>
      <c r="P48" s="177" t="s">
        <v>77</v>
      </c>
      <c r="Q48" s="177" t="s">
        <v>77</v>
      </c>
      <c r="R48" s="178" t="s">
        <v>77</v>
      </c>
      <c r="S48" s="88" t="s">
        <v>443</v>
      </c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90"/>
      <c r="AI48" s="153" t="s">
        <v>461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90"/>
      <c r="AY48" s="132" t="str">
        <f>IF(AQ48&gt;AU48,"Не годен","В норме")</f>
        <v>В норме</v>
      </c>
      <c r="AZ48" s="133"/>
      <c r="BA48" s="133"/>
      <c r="BB48" s="134"/>
      <c r="BC48" s="12"/>
    </row>
    <row r="49" spans="1:55" ht="9" customHeight="1">
      <c r="A49" s="42"/>
      <c r="B49" s="4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</row>
    <row r="50" spans="1:55" ht="12.75">
      <c r="A50" s="5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12"/>
    </row>
    <row r="51" spans="1:55" ht="18.75" customHeight="1">
      <c r="A51" s="56" t="s">
        <v>1</v>
      </c>
      <c r="B51" s="57"/>
      <c r="C51" s="56" t="s">
        <v>38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7"/>
      <c r="S51" s="53" t="s">
        <v>16</v>
      </c>
      <c r="T51" s="54"/>
      <c r="U51" s="54"/>
      <c r="V51" s="55"/>
      <c r="W51" s="53" t="s">
        <v>31</v>
      </c>
      <c r="X51" s="54"/>
      <c r="Y51" s="54"/>
      <c r="Z51" s="55"/>
      <c r="AA51" s="53" t="s">
        <v>17</v>
      </c>
      <c r="AB51" s="54"/>
      <c r="AC51" s="54"/>
      <c r="AD51" s="55"/>
      <c r="AE51" s="53" t="s">
        <v>19</v>
      </c>
      <c r="AF51" s="54"/>
      <c r="AG51" s="54"/>
      <c r="AH51" s="55"/>
      <c r="AI51" s="53" t="s">
        <v>18</v>
      </c>
      <c r="AJ51" s="54"/>
      <c r="AK51" s="54"/>
      <c r="AL51" s="55"/>
      <c r="AM51" s="53" t="s">
        <v>20</v>
      </c>
      <c r="AN51" s="54"/>
      <c r="AO51" s="54"/>
      <c r="AP51" s="55"/>
      <c r="AQ51" s="53" t="s">
        <v>21</v>
      </c>
      <c r="AR51" s="54"/>
      <c r="AS51" s="54"/>
      <c r="AT51" s="55"/>
      <c r="AU51" s="53" t="s">
        <v>34</v>
      </c>
      <c r="AV51" s="54"/>
      <c r="AW51" s="54"/>
      <c r="AX51" s="55"/>
      <c r="AY51" s="59" t="s">
        <v>3</v>
      </c>
      <c r="AZ51" s="60"/>
      <c r="BA51" s="60"/>
      <c r="BB51" s="61"/>
      <c r="BC51" s="12"/>
    </row>
    <row r="52" spans="1:55" ht="12.75" customHeight="1">
      <c r="A52" s="53">
        <v>1</v>
      </c>
      <c r="B52" s="55"/>
      <c r="C52" s="62" t="s">
        <v>197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53">
        <v>80</v>
      </c>
      <c r="T52" s="54"/>
      <c r="U52" s="54"/>
      <c r="V52" s="55"/>
      <c r="W52" s="53" t="s">
        <v>23</v>
      </c>
      <c r="X52" s="54"/>
      <c r="Y52" s="54"/>
      <c r="Z52" s="55"/>
      <c r="AA52" s="53">
        <v>138</v>
      </c>
      <c r="AB52" s="54"/>
      <c r="AC52" s="54"/>
      <c r="AD52" s="55"/>
      <c r="AE52" s="53" t="s">
        <v>22</v>
      </c>
      <c r="AF52" s="54"/>
      <c r="AG52" s="54"/>
      <c r="AH52" s="55"/>
      <c r="AI52" s="53" t="s">
        <v>22</v>
      </c>
      <c r="AJ52" s="54"/>
      <c r="AK52" s="54"/>
      <c r="AL52" s="55"/>
      <c r="AM52" s="53" t="s">
        <v>24</v>
      </c>
      <c r="AN52" s="54"/>
      <c r="AO52" s="54"/>
      <c r="AP52" s="55"/>
      <c r="AQ52" s="53" t="s">
        <v>23</v>
      </c>
      <c r="AR52" s="54"/>
      <c r="AS52" s="54"/>
      <c r="AT52" s="55"/>
      <c r="AU52" s="53" t="s">
        <v>35</v>
      </c>
      <c r="AV52" s="54"/>
      <c r="AW52" s="54"/>
      <c r="AX52" s="55"/>
      <c r="AY52" s="54" t="s">
        <v>14</v>
      </c>
      <c r="AZ52" s="54"/>
      <c r="BA52" s="54"/>
      <c r="BB52" s="55"/>
      <c r="BC52" s="12"/>
    </row>
    <row r="53" spans="1:55" ht="12.75" customHeight="1">
      <c r="A53" s="53">
        <v>2</v>
      </c>
      <c r="B53" s="55"/>
      <c r="C53" s="62" t="s">
        <v>198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53">
        <v>73</v>
      </c>
      <c r="T53" s="54"/>
      <c r="U53" s="54"/>
      <c r="V53" s="55"/>
      <c r="W53" s="53" t="s">
        <v>23</v>
      </c>
      <c r="X53" s="54"/>
      <c r="Y53" s="54"/>
      <c r="Z53" s="55"/>
      <c r="AA53" s="53">
        <v>143</v>
      </c>
      <c r="AB53" s="54"/>
      <c r="AC53" s="54"/>
      <c r="AD53" s="55"/>
      <c r="AE53" s="53" t="s">
        <v>22</v>
      </c>
      <c r="AF53" s="54"/>
      <c r="AG53" s="54"/>
      <c r="AH53" s="55"/>
      <c r="AI53" s="53" t="s">
        <v>22</v>
      </c>
      <c r="AJ53" s="54"/>
      <c r="AK53" s="54"/>
      <c r="AL53" s="55"/>
      <c r="AM53" s="53" t="s">
        <v>24</v>
      </c>
      <c r="AN53" s="54"/>
      <c r="AO53" s="54"/>
      <c r="AP53" s="55"/>
      <c r="AQ53" s="53" t="s">
        <v>23</v>
      </c>
      <c r="AR53" s="54"/>
      <c r="AS53" s="54"/>
      <c r="AT53" s="55"/>
      <c r="AU53" s="53" t="s">
        <v>35</v>
      </c>
      <c r="AV53" s="54"/>
      <c r="AW53" s="54"/>
      <c r="AX53" s="55"/>
      <c r="AY53" s="54" t="s">
        <v>14</v>
      </c>
      <c r="AZ53" s="54"/>
      <c r="BA53" s="54"/>
      <c r="BB53" s="55"/>
      <c r="BC53" s="12"/>
    </row>
    <row r="54" spans="1:55" ht="12.75" customHeight="1">
      <c r="A54" s="53">
        <v>3</v>
      </c>
      <c r="B54" s="55"/>
      <c r="C54" s="62" t="s">
        <v>423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53">
        <v>59</v>
      </c>
      <c r="T54" s="54"/>
      <c r="U54" s="54"/>
      <c r="V54" s="55"/>
      <c r="W54" s="53" t="s">
        <v>23</v>
      </c>
      <c r="X54" s="54"/>
      <c r="Y54" s="54"/>
      <c r="Z54" s="55"/>
      <c r="AA54" s="53">
        <v>145</v>
      </c>
      <c r="AB54" s="54"/>
      <c r="AC54" s="54"/>
      <c r="AD54" s="55"/>
      <c r="AE54" s="53" t="s">
        <v>22</v>
      </c>
      <c r="AF54" s="54"/>
      <c r="AG54" s="54"/>
      <c r="AH54" s="55"/>
      <c r="AI54" s="53" t="s">
        <v>22</v>
      </c>
      <c r="AJ54" s="54"/>
      <c r="AK54" s="54"/>
      <c r="AL54" s="55"/>
      <c r="AM54" s="53" t="s">
        <v>24</v>
      </c>
      <c r="AN54" s="54"/>
      <c r="AO54" s="54"/>
      <c r="AP54" s="55"/>
      <c r="AQ54" s="53" t="s">
        <v>23</v>
      </c>
      <c r="AR54" s="54"/>
      <c r="AS54" s="54"/>
      <c r="AT54" s="55"/>
      <c r="AU54" s="53" t="s">
        <v>35</v>
      </c>
      <c r="AV54" s="54"/>
      <c r="AW54" s="54"/>
      <c r="AX54" s="55"/>
      <c r="AY54" s="54" t="s">
        <v>14</v>
      </c>
      <c r="AZ54" s="54"/>
      <c r="BA54" s="54"/>
      <c r="BB54" s="55"/>
      <c r="BC54" s="12"/>
    </row>
    <row r="55" spans="1:60" ht="9" customHeight="1">
      <c r="A55" s="42"/>
      <c r="B55" s="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E55">
        <v>40</v>
      </c>
      <c r="BF55" s="47">
        <f>BE55*SQRT(2)/2</f>
        <v>28.284271247461902</v>
      </c>
      <c r="BH55">
        <f>BF55/570*1000</f>
        <v>49.62152850431912</v>
      </c>
    </row>
    <row r="56" spans="1:55" ht="12.75">
      <c r="A56" s="50" t="s">
        <v>321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12"/>
    </row>
    <row r="57" spans="1:55" ht="18.75" customHeight="1">
      <c r="A57" s="56" t="s">
        <v>1</v>
      </c>
      <c r="B57" s="57"/>
      <c r="C57" s="75" t="s">
        <v>326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7"/>
      <c r="S57" s="66" t="s">
        <v>323</v>
      </c>
      <c r="T57" s="54"/>
      <c r="U57" s="54"/>
      <c r="V57" s="55"/>
      <c r="W57" s="66" t="s">
        <v>324</v>
      </c>
      <c r="X57" s="54"/>
      <c r="Y57" s="54"/>
      <c r="Z57" s="55"/>
      <c r="AA57" s="66" t="s">
        <v>325</v>
      </c>
      <c r="AB57" s="54"/>
      <c r="AC57" s="54"/>
      <c r="AD57" s="55"/>
      <c r="AE57" s="66" t="s">
        <v>322</v>
      </c>
      <c r="AF57" s="54"/>
      <c r="AG57" s="54"/>
      <c r="AH57" s="55"/>
      <c r="AI57" s="66" t="s">
        <v>407</v>
      </c>
      <c r="AJ57" s="67"/>
      <c r="AK57" s="67"/>
      <c r="AL57" s="68"/>
      <c r="AM57" s="66" t="s">
        <v>327</v>
      </c>
      <c r="AN57" s="54"/>
      <c r="AO57" s="54"/>
      <c r="AP57" s="55"/>
      <c r="AQ57" s="66" t="s">
        <v>396</v>
      </c>
      <c r="AR57" s="67"/>
      <c r="AS57" s="67"/>
      <c r="AT57" s="68"/>
      <c r="AU57" s="66" t="s">
        <v>408</v>
      </c>
      <c r="AV57" s="67"/>
      <c r="AW57" s="67"/>
      <c r="AX57" s="68"/>
      <c r="AY57" s="59" t="s">
        <v>3</v>
      </c>
      <c r="AZ57" s="60"/>
      <c r="BA57" s="60"/>
      <c r="BB57" s="61"/>
      <c r="BC57" s="12"/>
    </row>
    <row r="58" spans="1:59" ht="12.75" customHeight="1">
      <c r="A58" s="53">
        <v>1</v>
      </c>
      <c r="B58" s="55"/>
      <c r="C58" s="65" t="s">
        <v>414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76">
        <v>100</v>
      </c>
      <c r="T58" s="77"/>
      <c r="U58" s="77"/>
      <c r="V58" s="78"/>
      <c r="W58" s="72">
        <v>0.19</v>
      </c>
      <c r="X58" s="73"/>
      <c r="Y58" s="73"/>
      <c r="Z58" s="74"/>
      <c r="AA58" s="204">
        <v>526.3</v>
      </c>
      <c r="AB58" s="205"/>
      <c r="AC58" s="205"/>
      <c r="AD58" s="206"/>
      <c r="AE58" s="79">
        <v>400</v>
      </c>
      <c r="AF58" s="80"/>
      <c r="AG58" s="80"/>
      <c r="AH58" s="81"/>
      <c r="AI58" s="72">
        <v>0.76</v>
      </c>
      <c r="AJ58" s="73"/>
      <c r="AK58" s="73"/>
      <c r="AL58" s="74"/>
      <c r="AM58" s="79">
        <f>AE58/AI58</f>
        <v>526.3157894736842</v>
      </c>
      <c r="AN58" s="80"/>
      <c r="AO58" s="80"/>
      <c r="AP58" s="81"/>
      <c r="AQ58" s="79">
        <f>(AA58-AM58)/AM58*100</f>
        <v>-0.0029999999999995456</v>
      </c>
      <c r="AR58" s="80"/>
      <c r="AS58" s="80"/>
      <c r="AT58" s="81"/>
      <c r="AU58" s="76">
        <v>2</v>
      </c>
      <c r="AV58" s="77"/>
      <c r="AW58" s="77"/>
      <c r="AX58" s="78"/>
      <c r="AY58" s="54" t="s">
        <v>14</v>
      </c>
      <c r="AZ58" s="54"/>
      <c r="BA58" s="54"/>
      <c r="BB58" s="55"/>
      <c r="BC58" s="12"/>
      <c r="BG58" s="44"/>
    </row>
    <row r="59" spans="1:59" ht="12.75" customHeight="1">
      <c r="A59" s="53">
        <v>2</v>
      </c>
      <c r="B59" s="55"/>
      <c r="C59" s="65" t="s">
        <v>411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76">
        <v>35</v>
      </c>
      <c r="T59" s="77"/>
      <c r="U59" s="77"/>
      <c r="V59" s="78"/>
      <c r="W59" s="72">
        <v>0.1</v>
      </c>
      <c r="X59" s="73"/>
      <c r="Y59" s="73"/>
      <c r="Z59" s="74"/>
      <c r="AA59" s="204">
        <v>350</v>
      </c>
      <c r="AB59" s="205"/>
      <c r="AC59" s="205"/>
      <c r="AD59" s="206"/>
      <c r="AE59" s="79">
        <v>400</v>
      </c>
      <c r="AF59" s="80"/>
      <c r="AG59" s="80"/>
      <c r="AH59" s="81"/>
      <c r="AI59" s="72">
        <v>1.15</v>
      </c>
      <c r="AJ59" s="73"/>
      <c r="AK59" s="73"/>
      <c r="AL59" s="74"/>
      <c r="AM59" s="79">
        <f>AE59/AI59</f>
        <v>347.82608695652175</v>
      </c>
      <c r="AN59" s="80"/>
      <c r="AO59" s="80"/>
      <c r="AP59" s="81"/>
      <c r="AQ59" s="79">
        <f>(AA59-AM59)/AM59*100</f>
        <v>0.6249999999999972</v>
      </c>
      <c r="AR59" s="80"/>
      <c r="AS59" s="80"/>
      <c r="AT59" s="81"/>
      <c r="AU59" s="76">
        <v>2</v>
      </c>
      <c r="AV59" s="77"/>
      <c r="AW59" s="77"/>
      <c r="AX59" s="78"/>
      <c r="AY59" s="54" t="s">
        <v>14</v>
      </c>
      <c r="AZ59" s="54"/>
      <c r="BA59" s="54"/>
      <c r="BB59" s="55"/>
      <c r="BC59" s="12"/>
      <c r="BG59" s="44"/>
    </row>
    <row r="60" spans="1:59" ht="12.75" customHeight="1">
      <c r="A60" s="53">
        <v>3</v>
      </c>
      <c r="B60" s="55"/>
      <c r="C60" s="65" t="s">
        <v>415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76">
        <v>10</v>
      </c>
      <c r="T60" s="77"/>
      <c r="U60" s="77"/>
      <c r="V60" s="78"/>
      <c r="W60" s="72">
        <v>0.1</v>
      </c>
      <c r="X60" s="73"/>
      <c r="Y60" s="73"/>
      <c r="Z60" s="74"/>
      <c r="AA60" s="204">
        <v>100</v>
      </c>
      <c r="AB60" s="205"/>
      <c r="AC60" s="205"/>
      <c r="AD60" s="206"/>
      <c r="AE60" s="79">
        <v>400</v>
      </c>
      <c r="AF60" s="80"/>
      <c r="AG60" s="80"/>
      <c r="AH60" s="81"/>
      <c r="AI60" s="72">
        <v>4.1</v>
      </c>
      <c r="AJ60" s="73"/>
      <c r="AK60" s="73"/>
      <c r="AL60" s="74"/>
      <c r="AM60" s="79">
        <f>AE60/AI60</f>
        <v>97.5609756097561</v>
      </c>
      <c r="AN60" s="80"/>
      <c r="AO60" s="80"/>
      <c r="AP60" s="81"/>
      <c r="AQ60" s="79">
        <f>(AA60-AM60)/AM60*100</f>
        <v>2.4999999999999982</v>
      </c>
      <c r="AR60" s="80"/>
      <c r="AS60" s="80"/>
      <c r="AT60" s="81"/>
      <c r="AU60" s="76">
        <v>2</v>
      </c>
      <c r="AV60" s="77"/>
      <c r="AW60" s="77"/>
      <c r="AX60" s="78"/>
      <c r="AY60" s="54" t="s">
        <v>14</v>
      </c>
      <c r="AZ60" s="54"/>
      <c r="BA60" s="54"/>
      <c r="BB60" s="55"/>
      <c r="BC60" s="12"/>
      <c r="BG60" s="44"/>
    </row>
    <row r="61" spans="1:59" ht="12.75" customHeight="1">
      <c r="A61" s="53">
        <v>4</v>
      </c>
      <c r="B61" s="55"/>
      <c r="C61" s="65" t="s">
        <v>416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4"/>
      <c r="S61" s="76">
        <v>1</v>
      </c>
      <c r="T61" s="77"/>
      <c r="U61" s="77"/>
      <c r="V61" s="78"/>
      <c r="W61" s="72">
        <v>0.1</v>
      </c>
      <c r="X61" s="73"/>
      <c r="Y61" s="73"/>
      <c r="Z61" s="74"/>
      <c r="AA61" s="204">
        <v>10</v>
      </c>
      <c r="AB61" s="205"/>
      <c r="AC61" s="205"/>
      <c r="AD61" s="206"/>
      <c r="AE61" s="79">
        <v>400</v>
      </c>
      <c r="AF61" s="80"/>
      <c r="AG61" s="80"/>
      <c r="AH61" s="81"/>
      <c r="AI61" s="72">
        <v>39.8</v>
      </c>
      <c r="AJ61" s="73"/>
      <c r="AK61" s="73"/>
      <c r="AL61" s="74"/>
      <c r="AM61" s="79">
        <f>AE61/AI61</f>
        <v>10.050251256281408</v>
      </c>
      <c r="AN61" s="80"/>
      <c r="AO61" s="80"/>
      <c r="AP61" s="81"/>
      <c r="AQ61" s="79">
        <f>(AA61-AM61)/AM61*100</f>
        <v>-0.5000000000000088</v>
      </c>
      <c r="AR61" s="80"/>
      <c r="AS61" s="80"/>
      <c r="AT61" s="81"/>
      <c r="AU61" s="76">
        <v>2</v>
      </c>
      <c r="AV61" s="77"/>
      <c r="AW61" s="77"/>
      <c r="AX61" s="78"/>
      <c r="AY61" s="54" t="s">
        <v>14</v>
      </c>
      <c r="AZ61" s="54"/>
      <c r="BA61" s="54"/>
      <c r="BB61" s="55"/>
      <c r="BC61" s="12"/>
      <c r="BG61" s="44"/>
    </row>
    <row r="62" spans="1:60" ht="9" customHeight="1">
      <c r="A62" s="42"/>
      <c r="B62" s="4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E62">
        <v>40</v>
      </c>
      <c r="BF62" s="47">
        <f>BE62*SQRT(2)/2</f>
        <v>28.284271247461902</v>
      </c>
      <c r="BH62">
        <f>BF62/570*1000</f>
        <v>49.62152850431912</v>
      </c>
    </row>
    <row r="63" spans="1:55" ht="12.75">
      <c r="A63" s="50" t="s">
        <v>418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12"/>
    </row>
    <row r="64" spans="1:54" ht="12" customHeight="1">
      <c r="A64" s="59" t="s">
        <v>1</v>
      </c>
      <c r="B64" s="61"/>
      <c r="C64" s="107" t="s">
        <v>289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9"/>
      <c r="S64" s="190" t="s">
        <v>290</v>
      </c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6"/>
      <c r="AM64" s="197" t="s">
        <v>291</v>
      </c>
      <c r="AN64" s="198"/>
      <c r="AO64" s="198"/>
      <c r="AP64" s="199"/>
      <c r="AQ64" s="190" t="s">
        <v>292</v>
      </c>
      <c r="AR64" s="195"/>
      <c r="AS64" s="195"/>
      <c r="AT64" s="195"/>
      <c r="AU64" s="195"/>
      <c r="AV64" s="195"/>
      <c r="AW64" s="195"/>
      <c r="AX64" s="196"/>
      <c r="AY64" s="203" t="s">
        <v>3</v>
      </c>
      <c r="AZ64" s="198"/>
      <c r="BA64" s="198"/>
      <c r="BB64" s="199"/>
    </row>
    <row r="65" spans="1:54" ht="21" customHeight="1">
      <c r="A65" s="105"/>
      <c r="B65" s="106"/>
      <c r="C65" s="110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2"/>
      <c r="S65" s="190" t="s">
        <v>293</v>
      </c>
      <c r="T65" s="140"/>
      <c r="U65" s="140"/>
      <c r="V65" s="141"/>
      <c r="W65" s="190" t="s">
        <v>294</v>
      </c>
      <c r="X65" s="140"/>
      <c r="Y65" s="140"/>
      <c r="Z65" s="141"/>
      <c r="AA65" s="190" t="s">
        <v>436</v>
      </c>
      <c r="AB65" s="140"/>
      <c r="AC65" s="140"/>
      <c r="AD65" s="141"/>
      <c r="AE65" s="190" t="s">
        <v>295</v>
      </c>
      <c r="AF65" s="140"/>
      <c r="AG65" s="140"/>
      <c r="AH65" s="141"/>
      <c r="AI65" s="190" t="s">
        <v>296</v>
      </c>
      <c r="AJ65" s="140"/>
      <c r="AK65" s="140"/>
      <c r="AL65" s="141"/>
      <c r="AM65" s="200"/>
      <c r="AN65" s="201"/>
      <c r="AO65" s="201"/>
      <c r="AP65" s="202"/>
      <c r="AQ65" s="190" t="s">
        <v>297</v>
      </c>
      <c r="AR65" s="140"/>
      <c r="AS65" s="140"/>
      <c r="AT65" s="141"/>
      <c r="AU65" s="139" t="s">
        <v>298</v>
      </c>
      <c r="AV65" s="140"/>
      <c r="AW65" s="140"/>
      <c r="AX65" s="141"/>
      <c r="AY65" s="200"/>
      <c r="AZ65" s="201"/>
      <c r="BA65" s="201"/>
      <c r="BB65" s="202"/>
    </row>
    <row r="66" spans="1:54" ht="12.75" customHeight="1">
      <c r="A66" s="66">
        <v>1</v>
      </c>
      <c r="B66" s="68"/>
      <c r="C66" s="62" t="s">
        <v>207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191" t="s">
        <v>302</v>
      </c>
      <c r="T66" s="192"/>
      <c r="U66" s="192"/>
      <c r="V66" s="193"/>
      <c r="W66" s="191" t="s">
        <v>299</v>
      </c>
      <c r="X66" s="192"/>
      <c r="Y66" s="192"/>
      <c r="Z66" s="193"/>
      <c r="AA66" s="132">
        <v>16</v>
      </c>
      <c r="AB66" s="133"/>
      <c r="AC66" s="133"/>
      <c r="AD66" s="134"/>
      <c r="AE66" s="191" t="s">
        <v>300</v>
      </c>
      <c r="AF66" s="192"/>
      <c r="AG66" s="192"/>
      <c r="AH66" s="193"/>
      <c r="AI66" s="132" t="s">
        <v>301</v>
      </c>
      <c r="AJ66" s="122"/>
      <c r="AK66" s="122"/>
      <c r="AL66" s="123"/>
      <c r="AM66" s="121">
        <v>387</v>
      </c>
      <c r="AN66" s="122"/>
      <c r="AO66" s="122"/>
      <c r="AP66" s="123"/>
      <c r="AQ66" s="82">
        <v>0.1</v>
      </c>
      <c r="AR66" s="83"/>
      <c r="AS66" s="83"/>
      <c r="AT66" s="84"/>
      <c r="AU66" s="82">
        <v>0.4</v>
      </c>
      <c r="AV66" s="83"/>
      <c r="AW66" s="83"/>
      <c r="AX66" s="84"/>
      <c r="AY66" s="121" t="str">
        <f aca="true" t="shared" si="1" ref="AY66:AY71">IF(AU66&lt;AQ66,"Не годен","В норме")</f>
        <v>В норме</v>
      </c>
      <c r="AZ66" s="122"/>
      <c r="BA66" s="122"/>
      <c r="BB66" s="123"/>
    </row>
    <row r="67" spans="1:54" ht="12.75" customHeight="1">
      <c r="A67" s="194">
        <v>2</v>
      </c>
      <c r="B67" s="194"/>
      <c r="C67" s="62" t="s">
        <v>208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191" t="s">
        <v>302</v>
      </c>
      <c r="T67" s="192"/>
      <c r="U67" s="192"/>
      <c r="V67" s="193"/>
      <c r="W67" s="191" t="s">
        <v>299</v>
      </c>
      <c r="X67" s="192"/>
      <c r="Y67" s="192"/>
      <c r="Z67" s="193"/>
      <c r="AA67" s="132">
        <v>16</v>
      </c>
      <c r="AB67" s="133"/>
      <c r="AC67" s="133"/>
      <c r="AD67" s="134"/>
      <c r="AE67" s="191" t="s">
        <v>300</v>
      </c>
      <c r="AF67" s="192"/>
      <c r="AG67" s="192"/>
      <c r="AH67" s="193"/>
      <c r="AI67" s="132" t="s">
        <v>301</v>
      </c>
      <c r="AJ67" s="122"/>
      <c r="AK67" s="122"/>
      <c r="AL67" s="123"/>
      <c r="AM67" s="121">
        <v>305</v>
      </c>
      <c r="AN67" s="122"/>
      <c r="AO67" s="122"/>
      <c r="AP67" s="123"/>
      <c r="AQ67" s="82">
        <v>0.1</v>
      </c>
      <c r="AR67" s="83"/>
      <c r="AS67" s="83"/>
      <c r="AT67" s="84"/>
      <c r="AU67" s="82">
        <v>0.4</v>
      </c>
      <c r="AV67" s="83"/>
      <c r="AW67" s="83"/>
      <c r="AX67" s="84"/>
      <c r="AY67" s="121" t="str">
        <f t="shared" si="1"/>
        <v>В норме</v>
      </c>
      <c r="AZ67" s="122"/>
      <c r="BA67" s="122"/>
      <c r="BB67" s="123"/>
    </row>
    <row r="68" spans="1:54" ht="12.75" customHeight="1">
      <c r="A68" s="66">
        <v>3</v>
      </c>
      <c r="B68" s="68"/>
      <c r="C68" s="62" t="s">
        <v>209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4"/>
      <c r="S68" s="191" t="s">
        <v>302</v>
      </c>
      <c r="T68" s="192"/>
      <c r="U68" s="192"/>
      <c r="V68" s="193"/>
      <c r="W68" s="191" t="s">
        <v>299</v>
      </c>
      <c r="X68" s="192"/>
      <c r="Y68" s="192"/>
      <c r="Z68" s="193"/>
      <c r="AA68" s="132">
        <v>16</v>
      </c>
      <c r="AB68" s="133"/>
      <c r="AC68" s="133"/>
      <c r="AD68" s="134"/>
      <c r="AE68" s="191" t="s">
        <v>300</v>
      </c>
      <c r="AF68" s="192"/>
      <c r="AG68" s="192"/>
      <c r="AH68" s="193"/>
      <c r="AI68" s="132" t="s">
        <v>301</v>
      </c>
      <c r="AJ68" s="122"/>
      <c r="AK68" s="122"/>
      <c r="AL68" s="123"/>
      <c r="AM68" s="121">
        <v>348</v>
      </c>
      <c r="AN68" s="122"/>
      <c r="AO68" s="122"/>
      <c r="AP68" s="123"/>
      <c r="AQ68" s="82">
        <v>0.1</v>
      </c>
      <c r="AR68" s="83"/>
      <c r="AS68" s="83"/>
      <c r="AT68" s="84"/>
      <c r="AU68" s="82">
        <v>0.4</v>
      </c>
      <c r="AV68" s="83"/>
      <c r="AW68" s="83"/>
      <c r="AX68" s="84"/>
      <c r="AY68" s="121" t="str">
        <f t="shared" si="1"/>
        <v>В норме</v>
      </c>
      <c r="AZ68" s="122"/>
      <c r="BA68" s="122"/>
      <c r="BB68" s="123"/>
    </row>
    <row r="69" spans="1:54" ht="12.75" customHeight="1">
      <c r="A69" s="194">
        <v>4</v>
      </c>
      <c r="B69" s="194"/>
      <c r="C69" s="62" t="s">
        <v>210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191" t="s">
        <v>302</v>
      </c>
      <c r="T69" s="192"/>
      <c r="U69" s="192"/>
      <c r="V69" s="193"/>
      <c r="W69" s="191" t="s">
        <v>299</v>
      </c>
      <c r="X69" s="192"/>
      <c r="Y69" s="192"/>
      <c r="Z69" s="193"/>
      <c r="AA69" s="132">
        <v>16</v>
      </c>
      <c r="AB69" s="133"/>
      <c r="AC69" s="133"/>
      <c r="AD69" s="134"/>
      <c r="AE69" s="191" t="s">
        <v>300</v>
      </c>
      <c r="AF69" s="192"/>
      <c r="AG69" s="192"/>
      <c r="AH69" s="193"/>
      <c r="AI69" s="132" t="s">
        <v>301</v>
      </c>
      <c r="AJ69" s="122"/>
      <c r="AK69" s="122"/>
      <c r="AL69" s="123"/>
      <c r="AM69" s="121">
        <v>386</v>
      </c>
      <c r="AN69" s="122"/>
      <c r="AO69" s="122"/>
      <c r="AP69" s="123"/>
      <c r="AQ69" s="82">
        <v>0.1</v>
      </c>
      <c r="AR69" s="83"/>
      <c r="AS69" s="83"/>
      <c r="AT69" s="84"/>
      <c r="AU69" s="82">
        <v>0.4</v>
      </c>
      <c r="AV69" s="83"/>
      <c r="AW69" s="83"/>
      <c r="AX69" s="84"/>
      <c r="AY69" s="121" t="str">
        <f t="shared" si="1"/>
        <v>В норме</v>
      </c>
      <c r="AZ69" s="122"/>
      <c r="BA69" s="122"/>
      <c r="BB69" s="123"/>
    </row>
    <row r="70" spans="1:54" ht="12.75" customHeight="1">
      <c r="A70" s="66">
        <v>5</v>
      </c>
      <c r="B70" s="68"/>
      <c r="C70" s="62" t="s">
        <v>211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191" t="s">
        <v>302</v>
      </c>
      <c r="T70" s="192"/>
      <c r="U70" s="192"/>
      <c r="V70" s="193"/>
      <c r="W70" s="191" t="s">
        <v>299</v>
      </c>
      <c r="X70" s="192"/>
      <c r="Y70" s="192"/>
      <c r="Z70" s="193"/>
      <c r="AA70" s="132">
        <v>16</v>
      </c>
      <c r="AB70" s="133"/>
      <c r="AC70" s="133"/>
      <c r="AD70" s="134"/>
      <c r="AE70" s="191" t="s">
        <v>300</v>
      </c>
      <c r="AF70" s="192"/>
      <c r="AG70" s="192"/>
      <c r="AH70" s="193"/>
      <c r="AI70" s="132" t="s">
        <v>301</v>
      </c>
      <c r="AJ70" s="122"/>
      <c r="AK70" s="122"/>
      <c r="AL70" s="123"/>
      <c r="AM70" s="121">
        <v>302</v>
      </c>
      <c r="AN70" s="122"/>
      <c r="AO70" s="122"/>
      <c r="AP70" s="123"/>
      <c r="AQ70" s="82">
        <v>0.1</v>
      </c>
      <c r="AR70" s="83"/>
      <c r="AS70" s="83"/>
      <c r="AT70" s="84"/>
      <c r="AU70" s="82">
        <v>0.4</v>
      </c>
      <c r="AV70" s="83"/>
      <c r="AW70" s="83"/>
      <c r="AX70" s="84"/>
      <c r="AY70" s="121" t="str">
        <f t="shared" si="1"/>
        <v>В норме</v>
      </c>
      <c r="AZ70" s="122"/>
      <c r="BA70" s="122"/>
      <c r="BB70" s="123"/>
    </row>
    <row r="71" spans="1:54" ht="12.75" customHeight="1">
      <c r="A71" s="194">
        <v>6</v>
      </c>
      <c r="B71" s="194"/>
      <c r="C71" s="62" t="s">
        <v>212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191" t="s">
        <v>302</v>
      </c>
      <c r="T71" s="192"/>
      <c r="U71" s="192"/>
      <c r="V71" s="193"/>
      <c r="W71" s="191" t="s">
        <v>299</v>
      </c>
      <c r="X71" s="192"/>
      <c r="Y71" s="192"/>
      <c r="Z71" s="193"/>
      <c r="AA71" s="132">
        <v>16</v>
      </c>
      <c r="AB71" s="133"/>
      <c r="AC71" s="133"/>
      <c r="AD71" s="134"/>
      <c r="AE71" s="191" t="s">
        <v>300</v>
      </c>
      <c r="AF71" s="192"/>
      <c r="AG71" s="192"/>
      <c r="AH71" s="193"/>
      <c r="AI71" s="132" t="s">
        <v>301</v>
      </c>
      <c r="AJ71" s="122"/>
      <c r="AK71" s="122"/>
      <c r="AL71" s="123"/>
      <c r="AM71" s="121">
        <v>310</v>
      </c>
      <c r="AN71" s="122"/>
      <c r="AO71" s="122"/>
      <c r="AP71" s="123"/>
      <c r="AQ71" s="82">
        <v>0.1</v>
      </c>
      <c r="AR71" s="83"/>
      <c r="AS71" s="83"/>
      <c r="AT71" s="84"/>
      <c r="AU71" s="82">
        <v>0.4</v>
      </c>
      <c r="AV71" s="83"/>
      <c r="AW71" s="83"/>
      <c r="AX71" s="84"/>
      <c r="AY71" s="121" t="str">
        <f t="shared" si="1"/>
        <v>В норме</v>
      </c>
      <c r="AZ71" s="122"/>
      <c r="BA71" s="122"/>
      <c r="BB71" s="123"/>
    </row>
    <row r="72" spans="1:60" ht="9" customHeight="1">
      <c r="A72" s="42"/>
      <c r="B72" s="4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E72">
        <v>40</v>
      </c>
      <c r="BF72" s="47">
        <f>BE72*SQRT(2)/2</f>
        <v>28.284271247461902</v>
      </c>
      <c r="BH72">
        <f>BF72/570*1000</f>
        <v>49.62152850431912</v>
      </c>
    </row>
    <row r="73" spans="1:35" ht="12.75" customHeight="1">
      <c r="A73" s="10" t="s">
        <v>384</v>
      </c>
      <c r="B73" s="11"/>
      <c r="N73" s="6"/>
      <c r="O73" s="6"/>
      <c r="P73" s="7"/>
      <c r="Q73" s="7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8"/>
      <c r="AI73" s="9"/>
    </row>
    <row r="74" spans="1:55" ht="18.75" customHeight="1">
      <c r="A74" s="152" t="s">
        <v>1</v>
      </c>
      <c r="B74" s="152"/>
      <c r="C74" s="56" t="s">
        <v>2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7"/>
      <c r="S74" s="56" t="s">
        <v>13</v>
      </c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7"/>
      <c r="AQ74" s="121" t="s">
        <v>4</v>
      </c>
      <c r="AR74" s="122"/>
      <c r="AS74" s="122"/>
      <c r="AT74" s="123"/>
      <c r="AU74" s="121" t="s">
        <v>27</v>
      </c>
      <c r="AV74" s="122"/>
      <c r="AW74" s="122"/>
      <c r="AX74" s="123"/>
      <c r="AY74" s="139" t="s">
        <v>3</v>
      </c>
      <c r="AZ74" s="140"/>
      <c r="BA74" s="140"/>
      <c r="BB74" s="141"/>
      <c r="BC74" s="12"/>
    </row>
    <row r="75" spans="1:55" ht="12.75" customHeight="1">
      <c r="A75" s="53">
        <v>1</v>
      </c>
      <c r="B75" s="55"/>
      <c r="C75" s="62" t="s">
        <v>74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  <c r="S75" s="62" t="s">
        <v>217</v>
      </c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4"/>
      <c r="AQ75" s="121">
        <v>0.01</v>
      </c>
      <c r="AR75" s="122"/>
      <c r="AS75" s="122"/>
      <c r="AT75" s="123"/>
      <c r="AU75" s="121">
        <v>0.05</v>
      </c>
      <c r="AV75" s="122"/>
      <c r="AW75" s="122"/>
      <c r="AX75" s="123"/>
      <c r="AY75" s="121" t="str">
        <f>IF(AU75&lt;AQ75,"Не годен","В норме")</f>
        <v>В норме</v>
      </c>
      <c r="AZ75" s="122"/>
      <c r="BA75" s="122"/>
      <c r="BB75" s="123"/>
      <c r="BC75" s="12"/>
    </row>
    <row r="76" spans="1:55" ht="12.75" customHeight="1">
      <c r="A76" s="53">
        <v>2</v>
      </c>
      <c r="B76" s="55"/>
      <c r="C76" s="62" t="s">
        <v>74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4"/>
      <c r="S76" s="62" t="s">
        <v>171</v>
      </c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4"/>
      <c r="AQ76" s="121">
        <v>0.01</v>
      </c>
      <c r="AR76" s="122"/>
      <c r="AS76" s="122"/>
      <c r="AT76" s="123"/>
      <c r="AU76" s="121">
        <v>0.05</v>
      </c>
      <c r="AV76" s="122"/>
      <c r="AW76" s="122"/>
      <c r="AX76" s="123"/>
      <c r="AY76" s="121" t="str">
        <f>IF(AU76&lt;AQ76,"Не годен","В норме")</f>
        <v>В норме</v>
      </c>
      <c r="AZ76" s="122"/>
      <c r="BA76" s="122"/>
      <c r="BB76" s="123"/>
      <c r="BC76" s="12"/>
    </row>
    <row r="77" spans="1:55" ht="12.75" customHeight="1">
      <c r="A77" s="53">
        <v>3</v>
      </c>
      <c r="B77" s="55"/>
      <c r="C77" s="62" t="s">
        <v>74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/>
      <c r="S77" s="62" t="s">
        <v>218</v>
      </c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4"/>
      <c r="AQ77" s="121">
        <v>0.01</v>
      </c>
      <c r="AR77" s="122"/>
      <c r="AS77" s="122"/>
      <c r="AT77" s="123"/>
      <c r="AU77" s="121">
        <v>0.05</v>
      </c>
      <c r="AV77" s="122"/>
      <c r="AW77" s="122"/>
      <c r="AX77" s="123"/>
      <c r="AY77" s="121" t="str">
        <f>IF(AU77&lt;AQ77,"Не годен","В норме")</f>
        <v>В норме</v>
      </c>
      <c r="AZ77" s="122"/>
      <c r="BA77" s="122"/>
      <c r="BB77" s="123"/>
      <c r="BC77" s="12"/>
    </row>
    <row r="78" spans="1:55" ht="12.75" customHeight="1">
      <c r="A78" s="53">
        <v>4</v>
      </c>
      <c r="B78" s="55"/>
      <c r="C78" s="62" t="s">
        <v>74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62" t="s">
        <v>216</v>
      </c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4"/>
      <c r="AQ78" s="121">
        <v>0.01</v>
      </c>
      <c r="AR78" s="122"/>
      <c r="AS78" s="122"/>
      <c r="AT78" s="123"/>
      <c r="AU78" s="121">
        <v>0.05</v>
      </c>
      <c r="AV78" s="122"/>
      <c r="AW78" s="122"/>
      <c r="AX78" s="123"/>
      <c r="AY78" s="121" t="str">
        <f aca="true" t="shared" si="2" ref="AY78:AY103">IF(AU78&lt;AQ78,"Не годен","В норме")</f>
        <v>В норме</v>
      </c>
      <c r="AZ78" s="122"/>
      <c r="BA78" s="122"/>
      <c r="BB78" s="123"/>
      <c r="BC78" s="12"/>
    </row>
    <row r="79" spans="1:55" ht="12.75" customHeight="1">
      <c r="A79" s="53">
        <v>5</v>
      </c>
      <c r="B79" s="55"/>
      <c r="C79" s="62" t="s">
        <v>74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2" t="s">
        <v>178</v>
      </c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4"/>
      <c r="AQ79" s="121">
        <v>0.02</v>
      </c>
      <c r="AR79" s="122"/>
      <c r="AS79" s="122"/>
      <c r="AT79" s="123"/>
      <c r="AU79" s="121">
        <v>0.05</v>
      </c>
      <c r="AV79" s="122"/>
      <c r="AW79" s="122"/>
      <c r="AX79" s="123"/>
      <c r="AY79" s="121" t="str">
        <f t="shared" si="2"/>
        <v>В норме</v>
      </c>
      <c r="AZ79" s="122"/>
      <c r="BA79" s="122"/>
      <c r="BB79" s="123"/>
      <c r="BC79" s="12"/>
    </row>
    <row r="80" spans="1:55" ht="12.75" customHeight="1">
      <c r="A80" s="53">
        <v>6</v>
      </c>
      <c r="B80" s="55"/>
      <c r="C80" s="62" t="s">
        <v>74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4"/>
      <c r="S80" s="62" t="s">
        <v>179</v>
      </c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4"/>
      <c r="AQ80" s="121">
        <v>0.02</v>
      </c>
      <c r="AR80" s="122"/>
      <c r="AS80" s="122"/>
      <c r="AT80" s="123"/>
      <c r="AU80" s="121">
        <v>0.05</v>
      </c>
      <c r="AV80" s="122"/>
      <c r="AW80" s="122"/>
      <c r="AX80" s="123"/>
      <c r="AY80" s="121" t="str">
        <f t="shared" si="2"/>
        <v>В норме</v>
      </c>
      <c r="AZ80" s="122"/>
      <c r="BA80" s="122"/>
      <c r="BB80" s="123"/>
      <c r="BC80" s="12"/>
    </row>
    <row r="81" spans="1:55" ht="12.75" customHeight="1">
      <c r="A81" s="53">
        <v>7</v>
      </c>
      <c r="B81" s="55"/>
      <c r="C81" s="62" t="s">
        <v>74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2" t="s">
        <v>181</v>
      </c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4"/>
      <c r="AQ81" s="121">
        <v>0.02</v>
      </c>
      <c r="AR81" s="122"/>
      <c r="AS81" s="122"/>
      <c r="AT81" s="123"/>
      <c r="AU81" s="121">
        <v>0.05</v>
      </c>
      <c r="AV81" s="122"/>
      <c r="AW81" s="122"/>
      <c r="AX81" s="123"/>
      <c r="AY81" s="121" t="str">
        <f t="shared" si="2"/>
        <v>В норме</v>
      </c>
      <c r="AZ81" s="122"/>
      <c r="BA81" s="122"/>
      <c r="BB81" s="123"/>
      <c r="BC81" s="12"/>
    </row>
    <row r="82" spans="1:55" ht="12.75" customHeight="1">
      <c r="A82" s="53">
        <v>8</v>
      </c>
      <c r="B82" s="55"/>
      <c r="C82" s="62" t="s">
        <v>74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62" t="s">
        <v>180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4"/>
      <c r="AQ82" s="121">
        <v>0.02</v>
      </c>
      <c r="AR82" s="122"/>
      <c r="AS82" s="122"/>
      <c r="AT82" s="123"/>
      <c r="AU82" s="121">
        <v>0.05</v>
      </c>
      <c r="AV82" s="122"/>
      <c r="AW82" s="122"/>
      <c r="AX82" s="123"/>
      <c r="AY82" s="121" t="str">
        <f t="shared" si="2"/>
        <v>В норме</v>
      </c>
      <c r="AZ82" s="122"/>
      <c r="BA82" s="122"/>
      <c r="BB82" s="123"/>
      <c r="BC82" s="12"/>
    </row>
    <row r="83" spans="1:55" ht="12.75" customHeight="1">
      <c r="A83" s="53">
        <v>9</v>
      </c>
      <c r="B83" s="55"/>
      <c r="C83" s="62" t="s">
        <v>74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62" t="s">
        <v>182</v>
      </c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4"/>
      <c r="AQ83" s="121">
        <v>0.02</v>
      </c>
      <c r="AR83" s="122"/>
      <c r="AS83" s="122"/>
      <c r="AT83" s="123"/>
      <c r="AU83" s="121">
        <v>0.05</v>
      </c>
      <c r="AV83" s="122"/>
      <c r="AW83" s="122"/>
      <c r="AX83" s="123"/>
      <c r="AY83" s="121" t="str">
        <f t="shared" si="2"/>
        <v>В норме</v>
      </c>
      <c r="AZ83" s="122"/>
      <c r="BA83" s="122"/>
      <c r="BB83" s="123"/>
      <c r="BC83" s="12"/>
    </row>
    <row r="84" spans="1:55" ht="12.75" customHeight="1">
      <c r="A84" s="53">
        <v>10</v>
      </c>
      <c r="B84" s="55"/>
      <c r="C84" s="62" t="s">
        <v>74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62" t="s">
        <v>183</v>
      </c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4"/>
      <c r="AQ84" s="121">
        <v>0.02</v>
      </c>
      <c r="AR84" s="122"/>
      <c r="AS84" s="122"/>
      <c r="AT84" s="123"/>
      <c r="AU84" s="121">
        <v>0.05</v>
      </c>
      <c r="AV84" s="122"/>
      <c r="AW84" s="122"/>
      <c r="AX84" s="123"/>
      <c r="AY84" s="121" t="str">
        <f t="shared" si="2"/>
        <v>В норме</v>
      </c>
      <c r="AZ84" s="122"/>
      <c r="BA84" s="122"/>
      <c r="BB84" s="123"/>
      <c r="BC84" s="12"/>
    </row>
    <row r="85" spans="1:55" ht="12.75" customHeight="1">
      <c r="A85" s="53">
        <v>11</v>
      </c>
      <c r="B85" s="55"/>
      <c r="C85" s="62" t="s">
        <v>74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62" t="s">
        <v>184</v>
      </c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4"/>
      <c r="AQ85" s="121">
        <v>0.02</v>
      </c>
      <c r="AR85" s="122"/>
      <c r="AS85" s="122"/>
      <c r="AT85" s="123"/>
      <c r="AU85" s="121">
        <v>0.05</v>
      </c>
      <c r="AV85" s="122"/>
      <c r="AW85" s="122"/>
      <c r="AX85" s="123"/>
      <c r="AY85" s="121" t="str">
        <f t="shared" si="2"/>
        <v>В норме</v>
      </c>
      <c r="AZ85" s="122"/>
      <c r="BA85" s="122"/>
      <c r="BB85" s="123"/>
      <c r="BC85" s="12"/>
    </row>
    <row r="86" spans="1:55" ht="12.75" customHeight="1">
      <c r="A86" s="53">
        <v>12</v>
      </c>
      <c r="B86" s="55"/>
      <c r="C86" s="62" t="s">
        <v>74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2" t="s">
        <v>185</v>
      </c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4"/>
      <c r="AQ86" s="121">
        <v>0.02</v>
      </c>
      <c r="AR86" s="122"/>
      <c r="AS86" s="122"/>
      <c r="AT86" s="123"/>
      <c r="AU86" s="121">
        <v>0.05</v>
      </c>
      <c r="AV86" s="122"/>
      <c r="AW86" s="122"/>
      <c r="AX86" s="123"/>
      <c r="AY86" s="121" t="str">
        <f t="shared" si="2"/>
        <v>В норме</v>
      </c>
      <c r="AZ86" s="122"/>
      <c r="BA86" s="122"/>
      <c r="BB86" s="123"/>
      <c r="BC86" s="12"/>
    </row>
    <row r="87" spans="1:55" ht="12.75" customHeight="1">
      <c r="A87" s="53">
        <v>13</v>
      </c>
      <c r="B87" s="55"/>
      <c r="C87" s="62" t="s">
        <v>74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62" t="s">
        <v>186</v>
      </c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4"/>
      <c r="AQ87" s="121">
        <v>0.02</v>
      </c>
      <c r="AR87" s="122"/>
      <c r="AS87" s="122"/>
      <c r="AT87" s="123"/>
      <c r="AU87" s="121">
        <v>0.05</v>
      </c>
      <c r="AV87" s="122"/>
      <c r="AW87" s="122"/>
      <c r="AX87" s="123"/>
      <c r="AY87" s="121" t="str">
        <f t="shared" si="2"/>
        <v>В норме</v>
      </c>
      <c r="AZ87" s="122"/>
      <c r="BA87" s="122"/>
      <c r="BB87" s="123"/>
      <c r="BC87" s="12"/>
    </row>
    <row r="88" spans="1:55" ht="12.75" customHeight="1">
      <c r="A88" s="53">
        <v>14</v>
      </c>
      <c r="B88" s="55"/>
      <c r="C88" s="62" t="s">
        <v>74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2" t="s">
        <v>187</v>
      </c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4"/>
      <c r="AQ88" s="121">
        <v>0.02</v>
      </c>
      <c r="AR88" s="122"/>
      <c r="AS88" s="122"/>
      <c r="AT88" s="123"/>
      <c r="AU88" s="121">
        <v>0.05</v>
      </c>
      <c r="AV88" s="122"/>
      <c r="AW88" s="122"/>
      <c r="AX88" s="123"/>
      <c r="AY88" s="121" t="str">
        <f t="shared" si="2"/>
        <v>В норме</v>
      </c>
      <c r="AZ88" s="122"/>
      <c r="BA88" s="122"/>
      <c r="BB88" s="123"/>
      <c r="BC88" s="12"/>
    </row>
    <row r="89" spans="1:55" ht="12.75" customHeight="1">
      <c r="A89" s="53">
        <v>15</v>
      </c>
      <c r="B89" s="55"/>
      <c r="C89" s="62" t="s">
        <v>74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62" t="s">
        <v>188</v>
      </c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4"/>
      <c r="AQ89" s="121">
        <v>0.02</v>
      </c>
      <c r="AR89" s="122"/>
      <c r="AS89" s="122"/>
      <c r="AT89" s="123"/>
      <c r="AU89" s="121">
        <v>0.05</v>
      </c>
      <c r="AV89" s="122"/>
      <c r="AW89" s="122"/>
      <c r="AX89" s="123"/>
      <c r="AY89" s="121" t="str">
        <f t="shared" si="2"/>
        <v>В норме</v>
      </c>
      <c r="AZ89" s="122"/>
      <c r="BA89" s="122"/>
      <c r="BB89" s="123"/>
      <c r="BC89" s="12"/>
    </row>
    <row r="90" spans="1:55" ht="12.75" customHeight="1">
      <c r="A90" s="53">
        <v>16</v>
      </c>
      <c r="B90" s="55"/>
      <c r="C90" s="62" t="s">
        <v>74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4"/>
      <c r="S90" s="62" t="s">
        <v>189</v>
      </c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4"/>
      <c r="AQ90" s="121">
        <v>0.02</v>
      </c>
      <c r="AR90" s="122"/>
      <c r="AS90" s="122"/>
      <c r="AT90" s="123"/>
      <c r="AU90" s="121">
        <v>0.05</v>
      </c>
      <c r="AV90" s="122"/>
      <c r="AW90" s="122"/>
      <c r="AX90" s="123"/>
      <c r="AY90" s="121" t="str">
        <f t="shared" si="2"/>
        <v>В норме</v>
      </c>
      <c r="AZ90" s="122"/>
      <c r="BA90" s="122"/>
      <c r="BB90" s="123"/>
      <c r="BC90" s="12"/>
    </row>
    <row r="91" spans="1:55" ht="12.75" customHeight="1">
      <c r="A91" s="53">
        <v>17</v>
      </c>
      <c r="B91" s="55"/>
      <c r="C91" s="62" t="s">
        <v>74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4"/>
      <c r="S91" s="62" t="s">
        <v>192</v>
      </c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4"/>
      <c r="AQ91" s="121">
        <v>0.04</v>
      </c>
      <c r="AR91" s="122"/>
      <c r="AS91" s="122"/>
      <c r="AT91" s="123"/>
      <c r="AU91" s="121">
        <v>0.05</v>
      </c>
      <c r="AV91" s="122"/>
      <c r="AW91" s="122"/>
      <c r="AX91" s="123"/>
      <c r="AY91" s="121" t="str">
        <f t="shared" si="2"/>
        <v>В норме</v>
      </c>
      <c r="AZ91" s="122"/>
      <c r="BA91" s="122"/>
      <c r="BB91" s="123"/>
      <c r="BC91" s="12"/>
    </row>
    <row r="92" spans="1:55" ht="12.75" customHeight="1">
      <c r="A92" s="53">
        <v>18</v>
      </c>
      <c r="B92" s="55"/>
      <c r="C92" s="62" t="s">
        <v>74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4"/>
      <c r="S92" s="62" t="s">
        <v>191</v>
      </c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4"/>
      <c r="AQ92" s="121">
        <v>0.04</v>
      </c>
      <c r="AR92" s="122"/>
      <c r="AS92" s="122"/>
      <c r="AT92" s="123"/>
      <c r="AU92" s="121">
        <v>0.05</v>
      </c>
      <c r="AV92" s="122"/>
      <c r="AW92" s="122"/>
      <c r="AX92" s="123"/>
      <c r="AY92" s="121" t="str">
        <f t="shared" si="2"/>
        <v>В норме</v>
      </c>
      <c r="AZ92" s="122"/>
      <c r="BA92" s="122"/>
      <c r="BB92" s="123"/>
      <c r="BC92" s="12"/>
    </row>
    <row r="93" spans="1:55" ht="12.75" customHeight="1">
      <c r="A93" s="53">
        <v>19</v>
      </c>
      <c r="B93" s="55"/>
      <c r="C93" s="62" t="s">
        <v>74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4"/>
      <c r="S93" s="62" t="s">
        <v>190</v>
      </c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4"/>
      <c r="AQ93" s="121">
        <v>0.02</v>
      </c>
      <c r="AR93" s="122"/>
      <c r="AS93" s="122"/>
      <c r="AT93" s="123"/>
      <c r="AU93" s="121">
        <v>0.05</v>
      </c>
      <c r="AV93" s="122"/>
      <c r="AW93" s="122"/>
      <c r="AX93" s="123"/>
      <c r="AY93" s="121" t="str">
        <f t="shared" si="2"/>
        <v>В норме</v>
      </c>
      <c r="AZ93" s="122"/>
      <c r="BA93" s="122"/>
      <c r="BB93" s="123"/>
      <c r="BC93" s="12"/>
    </row>
    <row r="94" spans="1:55" ht="12.75" customHeight="1">
      <c r="A94" s="53">
        <v>20</v>
      </c>
      <c r="B94" s="55"/>
      <c r="C94" s="62" t="s">
        <v>74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4"/>
      <c r="S94" s="62" t="s">
        <v>193</v>
      </c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4"/>
      <c r="AQ94" s="121">
        <v>0.01</v>
      </c>
      <c r="AR94" s="122"/>
      <c r="AS94" s="122"/>
      <c r="AT94" s="123"/>
      <c r="AU94" s="121">
        <v>0.05</v>
      </c>
      <c r="AV94" s="122"/>
      <c r="AW94" s="122"/>
      <c r="AX94" s="123"/>
      <c r="AY94" s="121" t="str">
        <f t="shared" si="2"/>
        <v>В норме</v>
      </c>
      <c r="AZ94" s="122"/>
      <c r="BA94" s="122"/>
      <c r="BB94" s="123"/>
      <c r="BC94" s="12"/>
    </row>
    <row r="95" spans="1:55" ht="12.75" customHeight="1">
      <c r="A95" s="53">
        <v>21</v>
      </c>
      <c r="B95" s="55"/>
      <c r="C95" s="62" t="s">
        <v>74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  <c r="S95" s="62" t="s">
        <v>194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4"/>
      <c r="AQ95" s="121">
        <v>0.01</v>
      </c>
      <c r="AR95" s="122"/>
      <c r="AS95" s="122"/>
      <c r="AT95" s="123"/>
      <c r="AU95" s="121">
        <v>0.05</v>
      </c>
      <c r="AV95" s="122"/>
      <c r="AW95" s="122"/>
      <c r="AX95" s="123"/>
      <c r="AY95" s="121" t="str">
        <f t="shared" si="2"/>
        <v>В норме</v>
      </c>
      <c r="AZ95" s="122"/>
      <c r="BA95" s="122"/>
      <c r="BB95" s="123"/>
      <c r="BC95" s="12"/>
    </row>
    <row r="96" spans="1:55" ht="12.75" customHeight="1">
      <c r="A96" s="53">
        <v>22</v>
      </c>
      <c r="B96" s="55"/>
      <c r="C96" s="62" t="s">
        <v>74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4"/>
      <c r="S96" s="62" t="s">
        <v>172</v>
      </c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4"/>
      <c r="AQ96" s="121">
        <v>0.01</v>
      </c>
      <c r="AR96" s="122"/>
      <c r="AS96" s="122"/>
      <c r="AT96" s="123"/>
      <c r="AU96" s="121">
        <v>0.05</v>
      </c>
      <c r="AV96" s="122"/>
      <c r="AW96" s="122"/>
      <c r="AX96" s="123"/>
      <c r="AY96" s="121" t="str">
        <f t="shared" si="2"/>
        <v>В норме</v>
      </c>
      <c r="AZ96" s="122"/>
      <c r="BA96" s="122"/>
      <c r="BB96" s="123"/>
      <c r="BC96" s="12"/>
    </row>
    <row r="97" spans="1:55" ht="12.75" customHeight="1">
      <c r="A97" s="53">
        <v>23</v>
      </c>
      <c r="B97" s="55"/>
      <c r="C97" s="62" t="s">
        <v>74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4"/>
      <c r="S97" s="62" t="s">
        <v>195</v>
      </c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4"/>
      <c r="AQ97" s="121">
        <v>0.02</v>
      </c>
      <c r="AR97" s="122"/>
      <c r="AS97" s="122"/>
      <c r="AT97" s="123"/>
      <c r="AU97" s="121">
        <v>0.05</v>
      </c>
      <c r="AV97" s="122"/>
      <c r="AW97" s="122"/>
      <c r="AX97" s="123"/>
      <c r="AY97" s="121" t="str">
        <f t="shared" si="2"/>
        <v>В норме</v>
      </c>
      <c r="AZ97" s="122"/>
      <c r="BA97" s="122"/>
      <c r="BB97" s="123"/>
      <c r="BC97" s="12"/>
    </row>
    <row r="98" spans="1:55" ht="12.75" customHeight="1">
      <c r="A98" s="53">
        <v>24</v>
      </c>
      <c r="B98" s="55"/>
      <c r="C98" s="62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4"/>
      <c r="S98" s="62" t="s">
        <v>174</v>
      </c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4"/>
      <c r="AQ98" s="121">
        <v>0.02</v>
      </c>
      <c r="AR98" s="122"/>
      <c r="AS98" s="122"/>
      <c r="AT98" s="123"/>
      <c r="AU98" s="121">
        <v>0.05</v>
      </c>
      <c r="AV98" s="122"/>
      <c r="AW98" s="122"/>
      <c r="AX98" s="123"/>
      <c r="AY98" s="121" t="str">
        <f t="shared" si="2"/>
        <v>В норме</v>
      </c>
      <c r="AZ98" s="122"/>
      <c r="BA98" s="122"/>
      <c r="BB98" s="123"/>
      <c r="BC98" s="12"/>
    </row>
    <row r="99" spans="1:55" ht="12.75" customHeight="1">
      <c r="A99" s="53">
        <v>25</v>
      </c>
      <c r="B99" s="55"/>
      <c r="C99" s="62" t="s">
        <v>74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  <c r="S99" s="62" t="s">
        <v>159</v>
      </c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4"/>
      <c r="AQ99" s="121">
        <v>0.03</v>
      </c>
      <c r="AR99" s="122"/>
      <c r="AS99" s="122"/>
      <c r="AT99" s="123"/>
      <c r="AU99" s="121">
        <v>0.05</v>
      </c>
      <c r="AV99" s="122"/>
      <c r="AW99" s="122"/>
      <c r="AX99" s="123"/>
      <c r="AY99" s="121" t="str">
        <f t="shared" si="2"/>
        <v>В норме</v>
      </c>
      <c r="AZ99" s="122"/>
      <c r="BA99" s="122"/>
      <c r="BB99" s="123"/>
      <c r="BC99" s="12"/>
    </row>
    <row r="100" spans="1:55" ht="12.75" customHeight="1">
      <c r="A100" s="53">
        <v>26</v>
      </c>
      <c r="B100" s="55"/>
      <c r="C100" s="62" t="s">
        <v>74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  <c r="S100" s="62" t="s">
        <v>177</v>
      </c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4"/>
      <c r="AQ100" s="121">
        <v>0.03</v>
      </c>
      <c r="AR100" s="122"/>
      <c r="AS100" s="122"/>
      <c r="AT100" s="123"/>
      <c r="AU100" s="121">
        <v>0.05</v>
      </c>
      <c r="AV100" s="122"/>
      <c r="AW100" s="122"/>
      <c r="AX100" s="123"/>
      <c r="AY100" s="121" t="str">
        <f t="shared" si="2"/>
        <v>В норме</v>
      </c>
      <c r="AZ100" s="122"/>
      <c r="BA100" s="122"/>
      <c r="BB100" s="123"/>
      <c r="BC100" s="12"/>
    </row>
    <row r="101" spans="1:55" ht="12.75" customHeight="1">
      <c r="A101" s="53">
        <v>27</v>
      </c>
      <c r="B101" s="55"/>
      <c r="C101" s="62" t="s">
        <v>74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2" t="s">
        <v>417</v>
      </c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4"/>
      <c r="AQ101" s="121">
        <v>0.04</v>
      </c>
      <c r="AR101" s="122"/>
      <c r="AS101" s="122"/>
      <c r="AT101" s="123"/>
      <c r="AU101" s="121">
        <v>0.05</v>
      </c>
      <c r="AV101" s="122"/>
      <c r="AW101" s="122"/>
      <c r="AX101" s="123"/>
      <c r="AY101" s="121" t="str">
        <f t="shared" si="2"/>
        <v>В норме</v>
      </c>
      <c r="AZ101" s="122"/>
      <c r="BA101" s="122"/>
      <c r="BB101" s="123"/>
      <c r="BC101" s="12"/>
    </row>
    <row r="102" spans="1:55" ht="12.75" customHeight="1">
      <c r="A102" s="53">
        <v>28</v>
      </c>
      <c r="B102" s="55"/>
      <c r="C102" s="62" t="s">
        <v>74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62" t="s">
        <v>176</v>
      </c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4"/>
      <c r="AQ102" s="121">
        <v>0.04</v>
      </c>
      <c r="AR102" s="122"/>
      <c r="AS102" s="122"/>
      <c r="AT102" s="123"/>
      <c r="AU102" s="121">
        <v>0.05</v>
      </c>
      <c r="AV102" s="122"/>
      <c r="AW102" s="122"/>
      <c r="AX102" s="123"/>
      <c r="AY102" s="121" t="str">
        <f t="shared" si="2"/>
        <v>В норме</v>
      </c>
      <c r="AZ102" s="122"/>
      <c r="BA102" s="122"/>
      <c r="BB102" s="123"/>
      <c r="BC102" s="12"/>
    </row>
    <row r="103" spans="1:55" ht="12.75" customHeight="1">
      <c r="A103" s="53">
        <v>29</v>
      </c>
      <c r="B103" s="55"/>
      <c r="C103" s="62" t="s">
        <v>74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  <c r="S103" s="62" t="s">
        <v>196</v>
      </c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4"/>
      <c r="AQ103" s="121">
        <v>0.04</v>
      </c>
      <c r="AR103" s="122"/>
      <c r="AS103" s="122"/>
      <c r="AT103" s="123"/>
      <c r="AU103" s="121">
        <v>0.05</v>
      </c>
      <c r="AV103" s="122"/>
      <c r="AW103" s="122"/>
      <c r="AX103" s="123"/>
      <c r="AY103" s="121" t="str">
        <f t="shared" si="2"/>
        <v>В норме</v>
      </c>
      <c r="AZ103" s="122"/>
      <c r="BA103" s="122"/>
      <c r="BB103" s="123"/>
      <c r="BC103" s="12"/>
    </row>
    <row r="104" spans="1:55" ht="9" customHeight="1">
      <c r="A104" s="42"/>
      <c r="B104" s="4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35" ht="12.75" customHeight="1">
      <c r="A105" s="10" t="s">
        <v>40</v>
      </c>
      <c r="B105" s="11"/>
      <c r="N105" s="6"/>
      <c r="O105" s="6"/>
      <c r="P105" s="7"/>
      <c r="Q105" s="7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8"/>
      <c r="AI105" s="9"/>
    </row>
    <row r="106" spans="1:55" ht="10.5" customHeight="1">
      <c r="A106" s="152" t="s">
        <v>1</v>
      </c>
      <c r="B106" s="152"/>
      <c r="C106" s="152" t="s">
        <v>41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59" t="s">
        <v>42</v>
      </c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1"/>
      <c r="AQ106" s="152" t="s">
        <v>43</v>
      </c>
      <c r="AR106" s="152"/>
      <c r="AS106" s="152"/>
      <c r="AT106" s="152"/>
      <c r="AU106" s="152" t="s">
        <v>108</v>
      </c>
      <c r="AV106" s="152"/>
      <c r="AW106" s="152"/>
      <c r="AX106" s="152"/>
      <c r="AY106" s="152" t="s">
        <v>3</v>
      </c>
      <c r="AZ106" s="152"/>
      <c r="BA106" s="152"/>
      <c r="BB106" s="152"/>
      <c r="BC106" s="12"/>
    </row>
    <row r="107" spans="1:55" ht="18.75" customHeight="1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53" t="s">
        <v>44</v>
      </c>
      <c r="T107" s="54"/>
      <c r="U107" s="54"/>
      <c r="V107" s="55"/>
      <c r="W107" s="167" t="s">
        <v>45</v>
      </c>
      <c r="X107" s="167"/>
      <c r="Y107" s="167" t="s">
        <v>46</v>
      </c>
      <c r="Z107" s="167"/>
      <c r="AA107" s="167" t="s">
        <v>47</v>
      </c>
      <c r="AB107" s="167"/>
      <c r="AC107" s="167" t="s">
        <v>48</v>
      </c>
      <c r="AD107" s="167"/>
      <c r="AE107" s="167" t="s">
        <v>49</v>
      </c>
      <c r="AF107" s="167"/>
      <c r="AG107" s="167" t="s">
        <v>50</v>
      </c>
      <c r="AH107" s="167"/>
      <c r="AI107" s="167" t="s">
        <v>51</v>
      </c>
      <c r="AJ107" s="167"/>
      <c r="AK107" s="167" t="s">
        <v>52</v>
      </c>
      <c r="AL107" s="167"/>
      <c r="AM107" s="167" t="s">
        <v>53</v>
      </c>
      <c r="AN107" s="167"/>
      <c r="AO107" s="167" t="s">
        <v>54</v>
      </c>
      <c r="AP107" s="167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2"/>
    </row>
    <row r="108" spans="1:55" ht="12.75" customHeight="1">
      <c r="A108" s="128">
        <v>1</v>
      </c>
      <c r="B108" s="128"/>
      <c r="C108" s="62" t="s">
        <v>203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S108" s="120">
        <v>2500</v>
      </c>
      <c r="T108" s="120"/>
      <c r="U108" s="120"/>
      <c r="V108" s="120"/>
      <c r="W108" s="119">
        <v>8000</v>
      </c>
      <c r="X108" s="119"/>
      <c r="Y108" s="119">
        <v>8000</v>
      </c>
      <c r="Z108" s="119"/>
      <c r="AA108" s="119">
        <v>8000</v>
      </c>
      <c r="AB108" s="119"/>
      <c r="AC108" s="119">
        <v>8000</v>
      </c>
      <c r="AD108" s="119"/>
      <c r="AE108" s="119">
        <v>8000</v>
      </c>
      <c r="AF108" s="119"/>
      <c r="AG108" s="119">
        <v>8000</v>
      </c>
      <c r="AH108" s="119"/>
      <c r="AI108" s="119">
        <v>8000</v>
      </c>
      <c r="AJ108" s="119"/>
      <c r="AK108" s="119">
        <v>8000</v>
      </c>
      <c r="AL108" s="119"/>
      <c r="AM108" s="119">
        <v>8000</v>
      </c>
      <c r="AN108" s="119"/>
      <c r="AO108" s="119">
        <v>8000</v>
      </c>
      <c r="AP108" s="119"/>
      <c r="AQ108" s="85">
        <v>1</v>
      </c>
      <c r="AR108" s="86"/>
      <c r="AS108" s="86"/>
      <c r="AT108" s="87"/>
      <c r="AU108" s="180" t="str">
        <f>IF(MIN(W108:AP108)&lt;AQ108,"Не годен","2500")</f>
        <v>2500</v>
      </c>
      <c r="AV108" s="180"/>
      <c r="AW108" s="180"/>
      <c r="AX108" s="180"/>
      <c r="AY108" s="121" t="str">
        <f>IF(MIN(W108:AP108)&lt;AQ108,"Не годен","В норме")</f>
        <v>В норме</v>
      </c>
      <c r="AZ108" s="122"/>
      <c r="BA108" s="122"/>
      <c r="BB108" s="123"/>
      <c r="BC108" s="12"/>
    </row>
    <row r="109" spans="1:55" ht="12.75" customHeight="1">
      <c r="A109" s="128">
        <v>2</v>
      </c>
      <c r="B109" s="128"/>
      <c r="C109" s="62" t="s">
        <v>204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  <c r="S109" s="120">
        <v>2500</v>
      </c>
      <c r="T109" s="120"/>
      <c r="U109" s="120"/>
      <c r="V109" s="120"/>
      <c r="W109" s="119">
        <v>10000</v>
      </c>
      <c r="X109" s="119"/>
      <c r="Y109" s="119">
        <v>10000</v>
      </c>
      <c r="Z109" s="119"/>
      <c r="AA109" s="119">
        <v>10000</v>
      </c>
      <c r="AB109" s="119"/>
      <c r="AC109" s="119">
        <v>10000</v>
      </c>
      <c r="AD109" s="119"/>
      <c r="AE109" s="119">
        <v>10000</v>
      </c>
      <c r="AF109" s="119"/>
      <c r="AG109" s="119">
        <v>10000</v>
      </c>
      <c r="AH109" s="119"/>
      <c r="AI109" s="119">
        <v>10000</v>
      </c>
      <c r="AJ109" s="119"/>
      <c r="AK109" s="119">
        <v>10000</v>
      </c>
      <c r="AL109" s="119"/>
      <c r="AM109" s="119">
        <v>10000</v>
      </c>
      <c r="AN109" s="119"/>
      <c r="AO109" s="119">
        <v>10000</v>
      </c>
      <c r="AP109" s="119"/>
      <c r="AQ109" s="85">
        <v>1</v>
      </c>
      <c r="AR109" s="86"/>
      <c r="AS109" s="86"/>
      <c r="AT109" s="87"/>
      <c r="AU109" s="180" t="str">
        <f aca="true" t="shared" si="3" ref="AU109:AU149">IF(MIN(W109:AP109)&lt;AQ109,"Не годен","2500")</f>
        <v>2500</v>
      </c>
      <c r="AV109" s="180"/>
      <c r="AW109" s="180"/>
      <c r="AX109" s="180"/>
      <c r="AY109" s="121" t="str">
        <f aca="true" t="shared" si="4" ref="AY109:AY152">IF(MIN(W109:AP109)&lt;AQ109,"Не годен","В норме")</f>
        <v>В норме</v>
      </c>
      <c r="AZ109" s="122"/>
      <c r="BA109" s="122"/>
      <c r="BB109" s="123"/>
      <c r="BC109" s="12"/>
    </row>
    <row r="110" spans="1:55" ht="12.75" customHeight="1">
      <c r="A110" s="128">
        <v>3</v>
      </c>
      <c r="B110" s="128"/>
      <c r="C110" s="62" t="s">
        <v>205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  <c r="S110" s="120">
        <v>2500</v>
      </c>
      <c r="T110" s="120"/>
      <c r="U110" s="120"/>
      <c r="V110" s="120"/>
      <c r="W110" s="119">
        <v>5000</v>
      </c>
      <c r="X110" s="119"/>
      <c r="Y110" s="119">
        <v>5000</v>
      </c>
      <c r="Z110" s="119"/>
      <c r="AA110" s="119">
        <v>5000</v>
      </c>
      <c r="AB110" s="119"/>
      <c r="AC110" s="119">
        <v>5000</v>
      </c>
      <c r="AD110" s="119"/>
      <c r="AE110" s="119">
        <v>5000</v>
      </c>
      <c r="AF110" s="119"/>
      <c r="AG110" s="119">
        <v>5000</v>
      </c>
      <c r="AH110" s="119"/>
      <c r="AI110" s="119">
        <v>5000</v>
      </c>
      <c r="AJ110" s="119"/>
      <c r="AK110" s="119">
        <v>5000</v>
      </c>
      <c r="AL110" s="119"/>
      <c r="AM110" s="119">
        <v>5000</v>
      </c>
      <c r="AN110" s="119"/>
      <c r="AO110" s="119">
        <v>5000</v>
      </c>
      <c r="AP110" s="119"/>
      <c r="AQ110" s="85">
        <v>1</v>
      </c>
      <c r="AR110" s="86"/>
      <c r="AS110" s="86"/>
      <c r="AT110" s="87"/>
      <c r="AU110" s="180" t="str">
        <f t="shared" si="3"/>
        <v>2500</v>
      </c>
      <c r="AV110" s="180"/>
      <c r="AW110" s="180"/>
      <c r="AX110" s="180"/>
      <c r="AY110" s="121" t="str">
        <f t="shared" si="4"/>
        <v>В норме</v>
      </c>
      <c r="AZ110" s="122"/>
      <c r="BA110" s="122"/>
      <c r="BB110" s="123"/>
      <c r="BC110" s="12"/>
    </row>
    <row r="111" spans="1:55" ht="12.75" customHeight="1">
      <c r="A111" s="128">
        <v>4</v>
      </c>
      <c r="B111" s="128"/>
      <c r="C111" s="62" t="s">
        <v>206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  <c r="S111" s="120">
        <v>2500</v>
      </c>
      <c r="T111" s="120"/>
      <c r="U111" s="120"/>
      <c r="V111" s="120"/>
      <c r="W111" s="119">
        <v>7000</v>
      </c>
      <c r="X111" s="119"/>
      <c r="Y111" s="119">
        <v>7000</v>
      </c>
      <c r="Z111" s="119"/>
      <c r="AA111" s="119">
        <v>7000</v>
      </c>
      <c r="AB111" s="119"/>
      <c r="AC111" s="119">
        <v>7000</v>
      </c>
      <c r="AD111" s="119"/>
      <c r="AE111" s="119">
        <v>7000</v>
      </c>
      <c r="AF111" s="119"/>
      <c r="AG111" s="119">
        <v>7000</v>
      </c>
      <c r="AH111" s="119"/>
      <c r="AI111" s="119">
        <v>7000</v>
      </c>
      <c r="AJ111" s="119"/>
      <c r="AK111" s="119">
        <v>7000</v>
      </c>
      <c r="AL111" s="119"/>
      <c r="AM111" s="119">
        <v>7000</v>
      </c>
      <c r="AN111" s="119"/>
      <c r="AO111" s="119">
        <v>7000</v>
      </c>
      <c r="AP111" s="119"/>
      <c r="AQ111" s="85">
        <v>1</v>
      </c>
      <c r="AR111" s="86"/>
      <c r="AS111" s="86"/>
      <c r="AT111" s="87"/>
      <c r="AU111" s="180" t="str">
        <f t="shared" si="3"/>
        <v>2500</v>
      </c>
      <c r="AV111" s="180"/>
      <c r="AW111" s="180"/>
      <c r="AX111" s="180"/>
      <c r="AY111" s="121" t="str">
        <f t="shared" si="4"/>
        <v>В норме</v>
      </c>
      <c r="AZ111" s="122"/>
      <c r="BA111" s="122"/>
      <c r="BB111" s="123"/>
      <c r="BC111" s="12"/>
    </row>
    <row r="112" spans="1:55" ht="12.75" customHeight="1">
      <c r="A112" s="128">
        <v>5</v>
      </c>
      <c r="B112" s="128"/>
      <c r="C112" s="62" t="s">
        <v>176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120">
        <v>2500</v>
      </c>
      <c r="T112" s="120"/>
      <c r="U112" s="120"/>
      <c r="V112" s="120"/>
      <c r="W112" s="119">
        <v>70</v>
      </c>
      <c r="X112" s="119"/>
      <c r="Y112" s="119">
        <v>70</v>
      </c>
      <c r="Z112" s="119"/>
      <c r="AA112" s="119">
        <v>50</v>
      </c>
      <c r="AB112" s="119"/>
      <c r="AC112" s="119">
        <v>100</v>
      </c>
      <c r="AD112" s="119"/>
      <c r="AE112" s="119">
        <v>100</v>
      </c>
      <c r="AF112" s="119"/>
      <c r="AG112" s="119">
        <v>100</v>
      </c>
      <c r="AH112" s="119"/>
      <c r="AI112" s="119">
        <v>100</v>
      </c>
      <c r="AJ112" s="119"/>
      <c r="AK112" s="119">
        <v>100</v>
      </c>
      <c r="AL112" s="119"/>
      <c r="AM112" s="119">
        <v>100</v>
      </c>
      <c r="AN112" s="119"/>
      <c r="AO112" s="119"/>
      <c r="AP112" s="119"/>
      <c r="AQ112" s="85">
        <v>1</v>
      </c>
      <c r="AR112" s="86"/>
      <c r="AS112" s="86"/>
      <c r="AT112" s="87"/>
      <c r="AU112" s="180" t="str">
        <f t="shared" si="3"/>
        <v>2500</v>
      </c>
      <c r="AV112" s="180"/>
      <c r="AW112" s="180"/>
      <c r="AX112" s="180"/>
      <c r="AY112" s="121" t="str">
        <f t="shared" si="4"/>
        <v>В норме</v>
      </c>
      <c r="AZ112" s="122"/>
      <c r="BA112" s="122"/>
      <c r="BB112" s="123"/>
      <c r="BC112" s="12"/>
    </row>
    <row r="113" spans="1:55" ht="12.75" customHeight="1">
      <c r="A113" s="128">
        <v>6</v>
      </c>
      <c r="B113" s="128"/>
      <c r="C113" s="62" t="s">
        <v>207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  <c r="S113" s="120">
        <v>2500</v>
      </c>
      <c r="T113" s="120"/>
      <c r="U113" s="120"/>
      <c r="V113" s="120"/>
      <c r="W113" s="119"/>
      <c r="X113" s="119"/>
      <c r="Y113" s="119"/>
      <c r="Z113" s="119"/>
      <c r="AA113" s="119"/>
      <c r="AB113" s="119"/>
      <c r="AC113" s="119">
        <v>8000</v>
      </c>
      <c r="AD113" s="119"/>
      <c r="AE113" s="119"/>
      <c r="AF113" s="119"/>
      <c r="AG113" s="119"/>
      <c r="AH113" s="119"/>
      <c r="AI113" s="119">
        <v>5000</v>
      </c>
      <c r="AJ113" s="119"/>
      <c r="AK113" s="119"/>
      <c r="AL113" s="119"/>
      <c r="AM113" s="119"/>
      <c r="AN113" s="119"/>
      <c r="AO113" s="119">
        <v>5000</v>
      </c>
      <c r="AP113" s="119"/>
      <c r="AQ113" s="85">
        <v>1</v>
      </c>
      <c r="AR113" s="86"/>
      <c r="AS113" s="86"/>
      <c r="AT113" s="87"/>
      <c r="AU113" s="180" t="str">
        <f t="shared" si="3"/>
        <v>2500</v>
      </c>
      <c r="AV113" s="180"/>
      <c r="AW113" s="180"/>
      <c r="AX113" s="180"/>
      <c r="AY113" s="121" t="str">
        <f t="shared" si="4"/>
        <v>В норме</v>
      </c>
      <c r="AZ113" s="122"/>
      <c r="BA113" s="122"/>
      <c r="BB113" s="123"/>
      <c r="BC113" s="12"/>
    </row>
    <row r="114" spans="1:55" ht="12.75" customHeight="1">
      <c r="A114" s="128">
        <v>7</v>
      </c>
      <c r="B114" s="128"/>
      <c r="C114" s="62" t="s">
        <v>208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4"/>
      <c r="S114" s="120">
        <v>2500</v>
      </c>
      <c r="T114" s="120"/>
      <c r="U114" s="120"/>
      <c r="V114" s="120"/>
      <c r="W114" s="119"/>
      <c r="X114" s="119"/>
      <c r="Y114" s="119"/>
      <c r="Z114" s="119"/>
      <c r="AA114" s="119"/>
      <c r="AB114" s="119"/>
      <c r="AC114" s="119">
        <v>5000</v>
      </c>
      <c r="AD114" s="119"/>
      <c r="AE114" s="119"/>
      <c r="AF114" s="119"/>
      <c r="AG114" s="119"/>
      <c r="AH114" s="119"/>
      <c r="AI114" s="119">
        <v>5000</v>
      </c>
      <c r="AJ114" s="119"/>
      <c r="AK114" s="119"/>
      <c r="AL114" s="119"/>
      <c r="AM114" s="119"/>
      <c r="AN114" s="119"/>
      <c r="AO114" s="119">
        <v>5000</v>
      </c>
      <c r="AP114" s="119"/>
      <c r="AQ114" s="85">
        <v>1</v>
      </c>
      <c r="AR114" s="86"/>
      <c r="AS114" s="86"/>
      <c r="AT114" s="87"/>
      <c r="AU114" s="180" t="str">
        <f t="shared" si="3"/>
        <v>2500</v>
      </c>
      <c r="AV114" s="180"/>
      <c r="AW114" s="180"/>
      <c r="AX114" s="180"/>
      <c r="AY114" s="121" t="str">
        <f t="shared" si="4"/>
        <v>В норме</v>
      </c>
      <c r="AZ114" s="122"/>
      <c r="BA114" s="122"/>
      <c r="BB114" s="123"/>
      <c r="BC114" s="12"/>
    </row>
    <row r="115" spans="1:55" ht="12.75" customHeight="1">
      <c r="A115" s="128">
        <v>8</v>
      </c>
      <c r="B115" s="128"/>
      <c r="C115" s="62" t="s">
        <v>209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120">
        <v>2500</v>
      </c>
      <c r="T115" s="120"/>
      <c r="U115" s="120"/>
      <c r="V115" s="120"/>
      <c r="W115" s="119"/>
      <c r="X115" s="119"/>
      <c r="Y115" s="119"/>
      <c r="Z115" s="119"/>
      <c r="AA115" s="119"/>
      <c r="AB115" s="119"/>
      <c r="AC115" s="119">
        <v>3000</v>
      </c>
      <c r="AD115" s="119"/>
      <c r="AE115" s="119"/>
      <c r="AF115" s="119"/>
      <c r="AG115" s="119"/>
      <c r="AH115" s="119"/>
      <c r="AI115" s="119">
        <v>3000</v>
      </c>
      <c r="AJ115" s="119"/>
      <c r="AK115" s="119"/>
      <c r="AL115" s="119"/>
      <c r="AM115" s="119"/>
      <c r="AN115" s="119"/>
      <c r="AO115" s="119">
        <v>3000</v>
      </c>
      <c r="AP115" s="119"/>
      <c r="AQ115" s="85">
        <v>1</v>
      </c>
      <c r="AR115" s="86"/>
      <c r="AS115" s="86"/>
      <c r="AT115" s="87"/>
      <c r="AU115" s="180" t="str">
        <f t="shared" si="3"/>
        <v>2500</v>
      </c>
      <c r="AV115" s="180"/>
      <c r="AW115" s="180"/>
      <c r="AX115" s="180"/>
      <c r="AY115" s="121" t="str">
        <f t="shared" si="4"/>
        <v>В норме</v>
      </c>
      <c r="AZ115" s="122"/>
      <c r="BA115" s="122"/>
      <c r="BB115" s="123"/>
      <c r="BC115" s="12"/>
    </row>
    <row r="116" spans="1:55" ht="12.75" customHeight="1">
      <c r="A116" s="128">
        <v>9</v>
      </c>
      <c r="B116" s="128"/>
      <c r="C116" s="62" t="s">
        <v>210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  <c r="S116" s="120">
        <v>2500</v>
      </c>
      <c r="T116" s="120"/>
      <c r="U116" s="120"/>
      <c r="V116" s="120"/>
      <c r="W116" s="119"/>
      <c r="X116" s="119"/>
      <c r="Y116" s="119"/>
      <c r="Z116" s="119"/>
      <c r="AA116" s="119"/>
      <c r="AB116" s="119"/>
      <c r="AC116" s="119">
        <v>3000</v>
      </c>
      <c r="AD116" s="119"/>
      <c r="AE116" s="119"/>
      <c r="AF116" s="119"/>
      <c r="AG116" s="119"/>
      <c r="AH116" s="119"/>
      <c r="AI116" s="119">
        <v>3000</v>
      </c>
      <c r="AJ116" s="119"/>
      <c r="AK116" s="119"/>
      <c r="AL116" s="119"/>
      <c r="AM116" s="119"/>
      <c r="AN116" s="119"/>
      <c r="AO116" s="119">
        <v>3000</v>
      </c>
      <c r="AP116" s="119"/>
      <c r="AQ116" s="85">
        <v>1</v>
      </c>
      <c r="AR116" s="86"/>
      <c r="AS116" s="86"/>
      <c r="AT116" s="87"/>
      <c r="AU116" s="180" t="str">
        <f t="shared" si="3"/>
        <v>2500</v>
      </c>
      <c r="AV116" s="180"/>
      <c r="AW116" s="180"/>
      <c r="AX116" s="180"/>
      <c r="AY116" s="121" t="str">
        <f t="shared" si="4"/>
        <v>В норме</v>
      </c>
      <c r="AZ116" s="122"/>
      <c r="BA116" s="122"/>
      <c r="BB116" s="123"/>
      <c r="BC116" s="12"/>
    </row>
    <row r="117" spans="1:55" ht="12.75" customHeight="1">
      <c r="A117" s="128">
        <v>10</v>
      </c>
      <c r="B117" s="128"/>
      <c r="C117" s="62" t="s">
        <v>211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4"/>
      <c r="S117" s="120">
        <v>2500</v>
      </c>
      <c r="T117" s="120"/>
      <c r="U117" s="120"/>
      <c r="V117" s="120"/>
      <c r="W117" s="119"/>
      <c r="X117" s="119"/>
      <c r="Y117" s="119"/>
      <c r="Z117" s="119"/>
      <c r="AA117" s="119"/>
      <c r="AB117" s="119"/>
      <c r="AC117" s="119">
        <v>20</v>
      </c>
      <c r="AD117" s="119"/>
      <c r="AE117" s="119"/>
      <c r="AF117" s="119"/>
      <c r="AG117" s="119"/>
      <c r="AH117" s="119"/>
      <c r="AI117" s="119">
        <v>20</v>
      </c>
      <c r="AJ117" s="119"/>
      <c r="AK117" s="119"/>
      <c r="AL117" s="119"/>
      <c r="AM117" s="119"/>
      <c r="AN117" s="119"/>
      <c r="AO117" s="119">
        <v>20</v>
      </c>
      <c r="AP117" s="119"/>
      <c r="AQ117" s="85">
        <v>1</v>
      </c>
      <c r="AR117" s="86"/>
      <c r="AS117" s="86"/>
      <c r="AT117" s="87"/>
      <c r="AU117" s="180" t="str">
        <f t="shared" si="3"/>
        <v>2500</v>
      </c>
      <c r="AV117" s="180"/>
      <c r="AW117" s="180"/>
      <c r="AX117" s="180"/>
      <c r="AY117" s="121" t="str">
        <f t="shared" si="4"/>
        <v>В норме</v>
      </c>
      <c r="AZ117" s="122"/>
      <c r="BA117" s="122"/>
      <c r="BB117" s="123"/>
      <c r="BC117" s="12"/>
    </row>
    <row r="118" spans="1:55" ht="12.75" customHeight="1">
      <c r="A118" s="128">
        <v>11</v>
      </c>
      <c r="B118" s="128"/>
      <c r="C118" s="62" t="s">
        <v>212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  <c r="S118" s="120">
        <v>2500</v>
      </c>
      <c r="T118" s="120"/>
      <c r="U118" s="120"/>
      <c r="V118" s="120"/>
      <c r="W118" s="119"/>
      <c r="X118" s="119"/>
      <c r="Y118" s="119"/>
      <c r="Z118" s="119"/>
      <c r="AA118" s="119"/>
      <c r="AB118" s="119"/>
      <c r="AC118" s="119">
        <v>5</v>
      </c>
      <c r="AD118" s="119"/>
      <c r="AE118" s="119"/>
      <c r="AF118" s="119"/>
      <c r="AG118" s="119"/>
      <c r="AH118" s="119"/>
      <c r="AI118" s="119">
        <v>5</v>
      </c>
      <c r="AJ118" s="119"/>
      <c r="AK118" s="119"/>
      <c r="AL118" s="119"/>
      <c r="AM118" s="119"/>
      <c r="AN118" s="119"/>
      <c r="AO118" s="119">
        <v>5</v>
      </c>
      <c r="AP118" s="119"/>
      <c r="AQ118" s="85">
        <v>1</v>
      </c>
      <c r="AR118" s="86"/>
      <c r="AS118" s="86"/>
      <c r="AT118" s="87"/>
      <c r="AU118" s="180" t="str">
        <f t="shared" si="3"/>
        <v>2500</v>
      </c>
      <c r="AV118" s="180"/>
      <c r="AW118" s="180"/>
      <c r="AX118" s="180"/>
      <c r="AY118" s="121" t="str">
        <f t="shared" si="4"/>
        <v>В норме</v>
      </c>
      <c r="AZ118" s="122"/>
      <c r="BA118" s="122"/>
      <c r="BB118" s="123"/>
      <c r="BC118" s="12"/>
    </row>
    <row r="119" spans="1:55" ht="12.75" customHeight="1">
      <c r="A119" s="128">
        <v>12</v>
      </c>
      <c r="B119" s="128"/>
      <c r="C119" s="62" t="s">
        <v>171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4"/>
      <c r="S119" s="120">
        <v>2500</v>
      </c>
      <c r="T119" s="120"/>
      <c r="U119" s="120"/>
      <c r="V119" s="120"/>
      <c r="W119" s="119"/>
      <c r="X119" s="119"/>
      <c r="Y119" s="119"/>
      <c r="Z119" s="119"/>
      <c r="AA119" s="119"/>
      <c r="AB119" s="119"/>
      <c r="AC119" s="119">
        <v>300</v>
      </c>
      <c r="AD119" s="119"/>
      <c r="AE119" s="119"/>
      <c r="AF119" s="119"/>
      <c r="AG119" s="119"/>
      <c r="AH119" s="119"/>
      <c r="AI119" s="119">
        <v>300</v>
      </c>
      <c r="AJ119" s="119"/>
      <c r="AK119" s="119"/>
      <c r="AL119" s="119"/>
      <c r="AM119" s="119"/>
      <c r="AN119" s="119"/>
      <c r="AO119" s="119">
        <v>300</v>
      </c>
      <c r="AP119" s="119"/>
      <c r="AQ119" s="85">
        <v>1</v>
      </c>
      <c r="AR119" s="86"/>
      <c r="AS119" s="86"/>
      <c r="AT119" s="87"/>
      <c r="AU119" s="180" t="str">
        <f t="shared" si="3"/>
        <v>2500</v>
      </c>
      <c r="AV119" s="180"/>
      <c r="AW119" s="180"/>
      <c r="AX119" s="180"/>
      <c r="AY119" s="121" t="str">
        <f t="shared" si="4"/>
        <v>В норме</v>
      </c>
      <c r="AZ119" s="122"/>
      <c r="BA119" s="122"/>
      <c r="BB119" s="123"/>
      <c r="BC119" s="12"/>
    </row>
    <row r="120" spans="1:55" ht="12.75" customHeight="1">
      <c r="A120" s="128">
        <v>13</v>
      </c>
      <c r="B120" s="128"/>
      <c r="C120" s="62" t="s">
        <v>218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4"/>
      <c r="S120" s="120">
        <v>2500</v>
      </c>
      <c r="T120" s="120"/>
      <c r="U120" s="120"/>
      <c r="V120" s="120"/>
      <c r="W120" s="119"/>
      <c r="X120" s="119"/>
      <c r="Y120" s="119"/>
      <c r="Z120" s="119"/>
      <c r="AA120" s="119"/>
      <c r="AB120" s="119"/>
      <c r="AC120" s="119">
        <v>700</v>
      </c>
      <c r="AD120" s="119"/>
      <c r="AE120" s="119"/>
      <c r="AF120" s="119"/>
      <c r="AG120" s="119"/>
      <c r="AH120" s="119"/>
      <c r="AI120" s="119">
        <v>700</v>
      </c>
      <c r="AJ120" s="119"/>
      <c r="AK120" s="119"/>
      <c r="AL120" s="119"/>
      <c r="AM120" s="119"/>
      <c r="AN120" s="119"/>
      <c r="AO120" s="119">
        <v>700</v>
      </c>
      <c r="AP120" s="119"/>
      <c r="AQ120" s="85">
        <v>1</v>
      </c>
      <c r="AR120" s="86"/>
      <c r="AS120" s="86"/>
      <c r="AT120" s="87"/>
      <c r="AU120" s="180" t="str">
        <f t="shared" si="3"/>
        <v>2500</v>
      </c>
      <c r="AV120" s="180"/>
      <c r="AW120" s="180"/>
      <c r="AX120" s="180"/>
      <c r="AY120" s="121" t="str">
        <f t="shared" si="4"/>
        <v>В норме</v>
      </c>
      <c r="AZ120" s="122"/>
      <c r="BA120" s="122"/>
      <c r="BB120" s="123"/>
      <c r="BC120" s="12"/>
    </row>
    <row r="121" spans="1:55" ht="12.75" customHeight="1">
      <c r="A121" s="128">
        <v>14</v>
      </c>
      <c r="B121" s="128"/>
      <c r="C121" s="88" t="s">
        <v>213</v>
      </c>
      <c r="D121" s="89"/>
      <c r="E121" s="89"/>
      <c r="F121" s="89"/>
      <c r="G121" s="89" t="s">
        <v>57</v>
      </c>
      <c r="H121" s="89"/>
      <c r="I121" s="89"/>
      <c r="J121" s="89"/>
      <c r="K121" s="89" t="s">
        <v>57</v>
      </c>
      <c r="L121" s="89"/>
      <c r="M121" s="89"/>
      <c r="N121" s="89"/>
      <c r="O121" s="89" t="s">
        <v>57</v>
      </c>
      <c r="P121" s="89"/>
      <c r="Q121" s="89"/>
      <c r="R121" s="90"/>
      <c r="S121" s="120">
        <v>2500</v>
      </c>
      <c r="T121" s="120"/>
      <c r="U121" s="120"/>
      <c r="V121" s="120"/>
      <c r="W121" s="119"/>
      <c r="X121" s="119"/>
      <c r="Y121" s="119"/>
      <c r="Z121" s="119"/>
      <c r="AA121" s="119"/>
      <c r="AB121" s="119"/>
      <c r="AC121" s="119">
        <v>800</v>
      </c>
      <c r="AD121" s="119"/>
      <c r="AE121" s="119"/>
      <c r="AF121" s="119"/>
      <c r="AG121" s="119"/>
      <c r="AH121" s="119"/>
      <c r="AI121" s="119">
        <v>800</v>
      </c>
      <c r="AJ121" s="119"/>
      <c r="AK121" s="119"/>
      <c r="AL121" s="119"/>
      <c r="AM121" s="119"/>
      <c r="AN121" s="119"/>
      <c r="AO121" s="119">
        <v>800</v>
      </c>
      <c r="AP121" s="119"/>
      <c r="AQ121" s="85">
        <v>1</v>
      </c>
      <c r="AR121" s="86"/>
      <c r="AS121" s="86"/>
      <c r="AT121" s="87"/>
      <c r="AU121" s="121" t="str">
        <f t="shared" si="3"/>
        <v>2500</v>
      </c>
      <c r="AV121" s="122"/>
      <c r="AW121" s="122"/>
      <c r="AX121" s="123"/>
      <c r="AY121" s="121" t="str">
        <f t="shared" si="4"/>
        <v>В норме</v>
      </c>
      <c r="AZ121" s="122"/>
      <c r="BA121" s="122"/>
      <c r="BB121" s="123"/>
      <c r="BC121" s="12"/>
    </row>
    <row r="122" spans="1:55" ht="12.75" customHeight="1">
      <c r="A122" s="128">
        <v>15</v>
      </c>
      <c r="B122" s="128"/>
      <c r="C122" s="88" t="s">
        <v>214</v>
      </c>
      <c r="D122" s="89"/>
      <c r="E122" s="89"/>
      <c r="F122" s="89"/>
      <c r="G122" s="89" t="s">
        <v>57</v>
      </c>
      <c r="H122" s="89"/>
      <c r="I122" s="89"/>
      <c r="J122" s="89"/>
      <c r="K122" s="89" t="s">
        <v>57</v>
      </c>
      <c r="L122" s="89"/>
      <c r="M122" s="89"/>
      <c r="N122" s="89"/>
      <c r="O122" s="89" t="s">
        <v>57</v>
      </c>
      <c r="P122" s="89"/>
      <c r="Q122" s="89"/>
      <c r="R122" s="90"/>
      <c r="S122" s="120">
        <v>2500</v>
      </c>
      <c r="T122" s="120"/>
      <c r="U122" s="120"/>
      <c r="V122" s="120"/>
      <c r="W122" s="119"/>
      <c r="X122" s="119"/>
      <c r="Y122" s="119"/>
      <c r="Z122" s="119"/>
      <c r="AA122" s="119"/>
      <c r="AB122" s="119"/>
      <c r="AC122" s="119">
        <v>1500</v>
      </c>
      <c r="AD122" s="119"/>
      <c r="AE122" s="119"/>
      <c r="AF122" s="119"/>
      <c r="AG122" s="119"/>
      <c r="AH122" s="119"/>
      <c r="AI122" s="119">
        <v>1500</v>
      </c>
      <c r="AJ122" s="119"/>
      <c r="AK122" s="119"/>
      <c r="AL122" s="119"/>
      <c r="AM122" s="119"/>
      <c r="AN122" s="119"/>
      <c r="AO122" s="119">
        <v>1000</v>
      </c>
      <c r="AP122" s="119"/>
      <c r="AQ122" s="85">
        <v>1</v>
      </c>
      <c r="AR122" s="86"/>
      <c r="AS122" s="86"/>
      <c r="AT122" s="87"/>
      <c r="AU122" s="121" t="str">
        <f t="shared" si="3"/>
        <v>2500</v>
      </c>
      <c r="AV122" s="122"/>
      <c r="AW122" s="122"/>
      <c r="AX122" s="123"/>
      <c r="AY122" s="121" t="str">
        <f t="shared" si="4"/>
        <v>В норме</v>
      </c>
      <c r="AZ122" s="122"/>
      <c r="BA122" s="122"/>
      <c r="BB122" s="123"/>
      <c r="BC122" s="12"/>
    </row>
    <row r="123" spans="1:55" ht="12.75" customHeight="1">
      <c r="A123" s="128">
        <v>16</v>
      </c>
      <c r="B123" s="128"/>
      <c r="C123" s="88" t="s">
        <v>215</v>
      </c>
      <c r="D123" s="89"/>
      <c r="E123" s="89"/>
      <c r="F123" s="89"/>
      <c r="G123" s="89" t="s">
        <v>57</v>
      </c>
      <c r="H123" s="89"/>
      <c r="I123" s="89"/>
      <c r="J123" s="89"/>
      <c r="K123" s="89" t="s">
        <v>57</v>
      </c>
      <c r="L123" s="89"/>
      <c r="M123" s="89"/>
      <c r="N123" s="89"/>
      <c r="O123" s="89" t="s">
        <v>57</v>
      </c>
      <c r="P123" s="89"/>
      <c r="Q123" s="89"/>
      <c r="R123" s="90"/>
      <c r="S123" s="120">
        <v>2500</v>
      </c>
      <c r="T123" s="120"/>
      <c r="U123" s="120"/>
      <c r="V123" s="120"/>
      <c r="W123" s="119"/>
      <c r="X123" s="119"/>
      <c r="Y123" s="119"/>
      <c r="Z123" s="119"/>
      <c r="AA123" s="119"/>
      <c r="AB123" s="119"/>
      <c r="AC123" s="119">
        <v>300</v>
      </c>
      <c r="AD123" s="119"/>
      <c r="AE123" s="119"/>
      <c r="AF123" s="119"/>
      <c r="AG123" s="119"/>
      <c r="AH123" s="119"/>
      <c r="AI123" s="119">
        <v>300</v>
      </c>
      <c r="AJ123" s="119"/>
      <c r="AK123" s="119"/>
      <c r="AL123" s="119"/>
      <c r="AM123" s="119"/>
      <c r="AN123" s="119"/>
      <c r="AO123" s="119">
        <v>300</v>
      </c>
      <c r="AP123" s="119"/>
      <c r="AQ123" s="85">
        <v>1</v>
      </c>
      <c r="AR123" s="86"/>
      <c r="AS123" s="86"/>
      <c r="AT123" s="87"/>
      <c r="AU123" s="121" t="str">
        <f t="shared" si="3"/>
        <v>2500</v>
      </c>
      <c r="AV123" s="122"/>
      <c r="AW123" s="122"/>
      <c r="AX123" s="123"/>
      <c r="AY123" s="121" t="str">
        <f t="shared" si="4"/>
        <v>В норме</v>
      </c>
      <c r="AZ123" s="122"/>
      <c r="BA123" s="122"/>
      <c r="BB123" s="123"/>
      <c r="BC123" s="12"/>
    </row>
    <row r="124" spans="1:55" ht="12.75" customHeight="1">
      <c r="A124" s="128">
        <v>17</v>
      </c>
      <c r="B124" s="128"/>
      <c r="C124" s="88" t="s">
        <v>89</v>
      </c>
      <c r="D124" s="89"/>
      <c r="E124" s="89"/>
      <c r="F124" s="89"/>
      <c r="G124" s="89" t="s">
        <v>58</v>
      </c>
      <c r="H124" s="89"/>
      <c r="I124" s="89"/>
      <c r="J124" s="89"/>
      <c r="K124" s="89" t="s">
        <v>58</v>
      </c>
      <c r="L124" s="89"/>
      <c r="M124" s="89"/>
      <c r="N124" s="89"/>
      <c r="O124" s="89" t="s">
        <v>58</v>
      </c>
      <c r="P124" s="89"/>
      <c r="Q124" s="89"/>
      <c r="R124" s="90"/>
      <c r="S124" s="120">
        <v>2500</v>
      </c>
      <c r="T124" s="120"/>
      <c r="U124" s="120"/>
      <c r="V124" s="120"/>
      <c r="W124" s="119"/>
      <c r="X124" s="119"/>
      <c r="Y124" s="119"/>
      <c r="Z124" s="119"/>
      <c r="AA124" s="119"/>
      <c r="AB124" s="119"/>
      <c r="AC124" s="119">
        <v>500</v>
      </c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85">
        <v>1</v>
      </c>
      <c r="AR124" s="86"/>
      <c r="AS124" s="86"/>
      <c r="AT124" s="87"/>
      <c r="AU124" s="121" t="str">
        <f t="shared" si="3"/>
        <v>2500</v>
      </c>
      <c r="AV124" s="122"/>
      <c r="AW124" s="122"/>
      <c r="AX124" s="123"/>
      <c r="AY124" s="121" t="str">
        <f t="shared" si="4"/>
        <v>В норме</v>
      </c>
      <c r="AZ124" s="122"/>
      <c r="BA124" s="122"/>
      <c r="BB124" s="123"/>
      <c r="BC124" s="12"/>
    </row>
    <row r="125" spans="1:55" ht="12.75" customHeight="1">
      <c r="A125" s="128">
        <v>18</v>
      </c>
      <c r="B125" s="128"/>
      <c r="C125" s="88" t="s">
        <v>83</v>
      </c>
      <c r="D125" s="89"/>
      <c r="E125" s="89"/>
      <c r="F125" s="89"/>
      <c r="G125" s="89" t="s">
        <v>59</v>
      </c>
      <c r="H125" s="89"/>
      <c r="I125" s="89"/>
      <c r="J125" s="89"/>
      <c r="K125" s="89" t="s">
        <v>59</v>
      </c>
      <c r="L125" s="89"/>
      <c r="M125" s="89"/>
      <c r="N125" s="89"/>
      <c r="O125" s="89" t="s">
        <v>59</v>
      </c>
      <c r="P125" s="89"/>
      <c r="Q125" s="89"/>
      <c r="R125" s="90"/>
      <c r="S125" s="120">
        <v>2500</v>
      </c>
      <c r="T125" s="120"/>
      <c r="U125" s="120"/>
      <c r="V125" s="120"/>
      <c r="W125" s="119"/>
      <c r="X125" s="119"/>
      <c r="Y125" s="119"/>
      <c r="Z125" s="119"/>
      <c r="AA125" s="119"/>
      <c r="AB125" s="119"/>
      <c r="AC125" s="119">
        <v>500</v>
      </c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85">
        <v>1</v>
      </c>
      <c r="AR125" s="86"/>
      <c r="AS125" s="86"/>
      <c r="AT125" s="87"/>
      <c r="AU125" s="121" t="str">
        <f t="shared" si="3"/>
        <v>2500</v>
      </c>
      <c r="AV125" s="122"/>
      <c r="AW125" s="122"/>
      <c r="AX125" s="123"/>
      <c r="AY125" s="121" t="str">
        <f t="shared" si="4"/>
        <v>В норме</v>
      </c>
      <c r="AZ125" s="122"/>
      <c r="BA125" s="122"/>
      <c r="BB125" s="123"/>
      <c r="BC125" s="12"/>
    </row>
    <row r="126" spans="1:55" ht="12.75" customHeight="1">
      <c r="A126" s="128">
        <v>19</v>
      </c>
      <c r="B126" s="128"/>
      <c r="C126" s="88" t="s">
        <v>161</v>
      </c>
      <c r="D126" s="89"/>
      <c r="E126" s="89"/>
      <c r="F126" s="89"/>
      <c r="G126" s="89" t="s">
        <v>63</v>
      </c>
      <c r="H126" s="89"/>
      <c r="I126" s="89"/>
      <c r="J126" s="89"/>
      <c r="K126" s="89" t="s">
        <v>63</v>
      </c>
      <c r="L126" s="89"/>
      <c r="M126" s="89"/>
      <c r="N126" s="89"/>
      <c r="O126" s="89" t="s">
        <v>63</v>
      </c>
      <c r="P126" s="89"/>
      <c r="Q126" s="89"/>
      <c r="R126" s="90"/>
      <c r="S126" s="120">
        <v>2500</v>
      </c>
      <c r="T126" s="120"/>
      <c r="U126" s="120"/>
      <c r="V126" s="120"/>
      <c r="W126" s="119"/>
      <c r="X126" s="119"/>
      <c r="Y126" s="119"/>
      <c r="Z126" s="119"/>
      <c r="AA126" s="119"/>
      <c r="AB126" s="119"/>
      <c r="AC126" s="119">
        <v>10000</v>
      </c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85">
        <v>300</v>
      </c>
      <c r="AR126" s="86"/>
      <c r="AS126" s="86"/>
      <c r="AT126" s="87"/>
      <c r="AU126" s="121" t="str">
        <f t="shared" si="3"/>
        <v>2500</v>
      </c>
      <c r="AV126" s="122"/>
      <c r="AW126" s="122"/>
      <c r="AX126" s="123"/>
      <c r="AY126" s="121" t="str">
        <f t="shared" si="4"/>
        <v>В норме</v>
      </c>
      <c r="AZ126" s="122"/>
      <c r="BA126" s="122"/>
      <c r="BB126" s="123"/>
      <c r="BC126" s="12"/>
    </row>
    <row r="127" spans="1:55" ht="12.75" customHeight="1">
      <c r="A127" s="128">
        <v>20</v>
      </c>
      <c r="B127" s="128"/>
      <c r="C127" s="88" t="s">
        <v>162</v>
      </c>
      <c r="D127" s="89"/>
      <c r="E127" s="89"/>
      <c r="F127" s="89"/>
      <c r="G127" s="89" t="s">
        <v>64</v>
      </c>
      <c r="H127" s="89"/>
      <c r="I127" s="89"/>
      <c r="J127" s="89"/>
      <c r="K127" s="89" t="s">
        <v>64</v>
      </c>
      <c r="L127" s="89"/>
      <c r="M127" s="89"/>
      <c r="N127" s="89"/>
      <c r="O127" s="89" t="s">
        <v>64</v>
      </c>
      <c r="P127" s="89"/>
      <c r="Q127" s="89"/>
      <c r="R127" s="90"/>
      <c r="S127" s="120">
        <v>2500</v>
      </c>
      <c r="T127" s="120"/>
      <c r="U127" s="120"/>
      <c r="V127" s="120"/>
      <c r="W127" s="119"/>
      <c r="X127" s="119"/>
      <c r="Y127" s="119"/>
      <c r="Z127" s="119"/>
      <c r="AA127" s="119"/>
      <c r="AB127" s="119"/>
      <c r="AC127" s="119">
        <v>10000</v>
      </c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Q127" s="85">
        <v>50</v>
      </c>
      <c r="AR127" s="86"/>
      <c r="AS127" s="86"/>
      <c r="AT127" s="87"/>
      <c r="AU127" s="121" t="str">
        <f t="shared" si="3"/>
        <v>2500</v>
      </c>
      <c r="AV127" s="122"/>
      <c r="AW127" s="122"/>
      <c r="AX127" s="123"/>
      <c r="AY127" s="121" t="str">
        <f t="shared" si="4"/>
        <v>В норме</v>
      </c>
      <c r="AZ127" s="122"/>
      <c r="BA127" s="122"/>
      <c r="BB127" s="123"/>
      <c r="BC127" s="12"/>
    </row>
    <row r="128" spans="1:55" ht="12.75" customHeight="1">
      <c r="A128" s="128">
        <v>21</v>
      </c>
      <c r="B128" s="128"/>
      <c r="C128" s="88" t="s">
        <v>84</v>
      </c>
      <c r="D128" s="89"/>
      <c r="E128" s="89"/>
      <c r="F128" s="89"/>
      <c r="G128" s="89" t="s">
        <v>63</v>
      </c>
      <c r="H128" s="89"/>
      <c r="I128" s="89"/>
      <c r="J128" s="89"/>
      <c r="K128" s="89" t="s">
        <v>63</v>
      </c>
      <c r="L128" s="89"/>
      <c r="M128" s="89"/>
      <c r="N128" s="89"/>
      <c r="O128" s="89" t="s">
        <v>63</v>
      </c>
      <c r="P128" s="89"/>
      <c r="Q128" s="89"/>
      <c r="R128" s="90"/>
      <c r="S128" s="120">
        <v>2500</v>
      </c>
      <c r="T128" s="120"/>
      <c r="U128" s="120"/>
      <c r="V128" s="120"/>
      <c r="W128" s="119"/>
      <c r="X128" s="119"/>
      <c r="Y128" s="119"/>
      <c r="Z128" s="119"/>
      <c r="AA128" s="119"/>
      <c r="AB128" s="119"/>
      <c r="AC128" s="119">
        <v>10000</v>
      </c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85">
        <v>300</v>
      </c>
      <c r="AR128" s="86"/>
      <c r="AS128" s="86"/>
      <c r="AT128" s="87"/>
      <c r="AU128" s="121" t="str">
        <f t="shared" si="3"/>
        <v>2500</v>
      </c>
      <c r="AV128" s="122"/>
      <c r="AW128" s="122"/>
      <c r="AX128" s="123"/>
      <c r="AY128" s="121" t="str">
        <f t="shared" si="4"/>
        <v>В норме</v>
      </c>
      <c r="AZ128" s="122"/>
      <c r="BA128" s="122"/>
      <c r="BB128" s="123"/>
      <c r="BC128" s="12"/>
    </row>
    <row r="129" spans="1:55" ht="12.75" customHeight="1">
      <c r="A129" s="128">
        <v>22</v>
      </c>
      <c r="B129" s="128"/>
      <c r="C129" s="88" t="s">
        <v>85</v>
      </c>
      <c r="D129" s="89"/>
      <c r="E129" s="89"/>
      <c r="F129" s="89"/>
      <c r="G129" s="89" t="s">
        <v>63</v>
      </c>
      <c r="H129" s="89"/>
      <c r="I129" s="89"/>
      <c r="J129" s="89"/>
      <c r="K129" s="89" t="s">
        <v>63</v>
      </c>
      <c r="L129" s="89"/>
      <c r="M129" s="89"/>
      <c r="N129" s="89"/>
      <c r="O129" s="89" t="s">
        <v>63</v>
      </c>
      <c r="P129" s="89"/>
      <c r="Q129" s="89"/>
      <c r="R129" s="90"/>
      <c r="S129" s="120">
        <v>2500</v>
      </c>
      <c r="T129" s="120"/>
      <c r="U129" s="120"/>
      <c r="V129" s="120"/>
      <c r="W129" s="119"/>
      <c r="X129" s="119"/>
      <c r="Y129" s="119"/>
      <c r="Z129" s="119"/>
      <c r="AA129" s="119"/>
      <c r="AB129" s="119"/>
      <c r="AC129" s="119">
        <v>10000</v>
      </c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Q129" s="85">
        <v>50</v>
      </c>
      <c r="AR129" s="86"/>
      <c r="AS129" s="86"/>
      <c r="AT129" s="87"/>
      <c r="AU129" s="121" t="str">
        <f t="shared" si="3"/>
        <v>2500</v>
      </c>
      <c r="AV129" s="122"/>
      <c r="AW129" s="122"/>
      <c r="AX129" s="123"/>
      <c r="AY129" s="121" t="str">
        <f t="shared" si="4"/>
        <v>В норме</v>
      </c>
      <c r="AZ129" s="122"/>
      <c r="BA129" s="122"/>
      <c r="BB129" s="123"/>
      <c r="BC129" s="12"/>
    </row>
    <row r="130" spans="1:55" ht="12.75" customHeight="1">
      <c r="A130" s="128">
        <v>23</v>
      </c>
      <c r="B130" s="128"/>
      <c r="C130" s="88" t="s">
        <v>86</v>
      </c>
      <c r="D130" s="89"/>
      <c r="E130" s="89"/>
      <c r="F130" s="89"/>
      <c r="G130" s="89" t="s">
        <v>63</v>
      </c>
      <c r="H130" s="89"/>
      <c r="I130" s="89"/>
      <c r="J130" s="89"/>
      <c r="K130" s="89" t="s">
        <v>63</v>
      </c>
      <c r="L130" s="89"/>
      <c r="M130" s="89"/>
      <c r="N130" s="89"/>
      <c r="O130" s="89" t="s">
        <v>63</v>
      </c>
      <c r="P130" s="89"/>
      <c r="Q130" s="89"/>
      <c r="R130" s="90"/>
      <c r="S130" s="120">
        <v>2500</v>
      </c>
      <c r="T130" s="120"/>
      <c r="U130" s="120"/>
      <c r="V130" s="120"/>
      <c r="W130" s="119"/>
      <c r="X130" s="119"/>
      <c r="Y130" s="119"/>
      <c r="Z130" s="119"/>
      <c r="AA130" s="119"/>
      <c r="AB130" s="119"/>
      <c r="AC130" s="119">
        <v>10000</v>
      </c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85">
        <v>50</v>
      </c>
      <c r="AR130" s="86"/>
      <c r="AS130" s="86"/>
      <c r="AT130" s="87"/>
      <c r="AU130" s="121" t="str">
        <f t="shared" si="3"/>
        <v>2500</v>
      </c>
      <c r="AV130" s="122"/>
      <c r="AW130" s="122"/>
      <c r="AX130" s="123"/>
      <c r="AY130" s="121" t="str">
        <f t="shared" si="4"/>
        <v>В норме</v>
      </c>
      <c r="AZ130" s="122"/>
      <c r="BA130" s="122"/>
      <c r="BB130" s="123"/>
      <c r="BC130" s="12"/>
    </row>
    <row r="131" spans="1:55" ht="12.75" customHeight="1">
      <c r="A131" s="128">
        <v>24</v>
      </c>
      <c r="B131" s="128"/>
      <c r="C131" s="88" t="s">
        <v>163</v>
      </c>
      <c r="D131" s="89"/>
      <c r="E131" s="89"/>
      <c r="F131" s="89"/>
      <c r="G131" s="89" t="s">
        <v>63</v>
      </c>
      <c r="H131" s="89"/>
      <c r="I131" s="89"/>
      <c r="J131" s="89"/>
      <c r="K131" s="89" t="s">
        <v>63</v>
      </c>
      <c r="L131" s="89"/>
      <c r="M131" s="89"/>
      <c r="N131" s="89"/>
      <c r="O131" s="89" t="s">
        <v>63</v>
      </c>
      <c r="P131" s="89"/>
      <c r="Q131" s="89"/>
      <c r="R131" s="90"/>
      <c r="S131" s="120">
        <v>2500</v>
      </c>
      <c r="T131" s="120"/>
      <c r="U131" s="120"/>
      <c r="V131" s="120"/>
      <c r="W131" s="119"/>
      <c r="X131" s="119"/>
      <c r="Y131" s="119"/>
      <c r="Z131" s="119"/>
      <c r="AA131" s="119"/>
      <c r="AB131" s="119"/>
      <c r="AC131" s="119">
        <v>10000</v>
      </c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85">
        <v>300</v>
      </c>
      <c r="AR131" s="86"/>
      <c r="AS131" s="86"/>
      <c r="AT131" s="87"/>
      <c r="AU131" s="121">
        <v>37500</v>
      </c>
      <c r="AV131" s="122"/>
      <c r="AW131" s="122"/>
      <c r="AX131" s="123"/>
      <c r="AY131" s="121" t="str">
        <f t="shared" si="4"/>
        <v>В норме</v>
      </c>
      <c r="AZ131" s="122"/>
      <c r="BA131" s="122"/>
      <c r="BB131" s="123"/>
      <c r="BC131" s="12"/>
    </row>
    <row r="132" spans="1:55" ht="12.75" customHeight="1">
      <c r="A132" s="128">
        <v>25</v>
      </c>
      <c r="B132" s="128"/>
      <c r="C132" s="88" t="s">
        <v>164</v>
      </c>
      <c r="D132" s="89"/>
      <c r="E132" s="89"/>
      <c r="F132" s="89"/>
      <c r="G132" s="89" t="s">
        <v>64</v>
      </c>
      <c r="H132" s="89"/>
      <c r="I132" s="89"/>
      <c r="J132" s="89"/>
      <c r="K132" s="89" t="s">
        <v>64</v>
      </c>
      <c r="L132" s="89"/>
      <c r="M132" s="89"/>
      <c r="N132" s="89"/>
      <c r="O132" s="89" t="s">
        <v>64</v>
      </c>
      <c r="P132" s="89"/>
      <c r="Q132" s="89"/>
      <c r="R132" s="90"/>
      <c r="S132" s="120">
        <v>2500</v>
      </c>
      <c r="T132" s="120"/>
      <c r="U132" s="120"/>
      <c r="V132" s="120"/>
      <c r="W132" s="119"/>
      <c r="X132" s="119"/>
      <c r="Y132" s="119"/>
      <c r="Z132" s="119"/>
      <c r="AA132" s="119"/>
      <c r="AB132" s="119"/>
      <c r="AC132" s="119">
        <v>10000</v>
      </c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Q132" s="85">
        <v>50</v>
      </c>
      <c r="AR132" s="86"/>
      <c r="AS132" s="86"/>
      <c r="AT132" s="87"/>
      <c r="AU132" s="121" t="str">
        <f t="shared" si="3"/>
        <v>2500</v>
      </c>
      <c r="AV132" s="122"/>
      <c r="AW132" s="122"/>
      <c r="AX132" s="123"/>
      <c r="AY132" s="121" t="str">
        <f t="shared" si="4"/>
        <v>В норме</v>
      </c>
      <c r="AZ132" s="122"/>
      <c r="BA132" s="122"/>
      <c r="BB132" s="123"/>
      <c r="BC132" s="12"/>
    </row>
    <row r="133" spans="1:55" ht="12.75" customHeight="1">
      <c r="A133" s="128">
        <v>26</v>
      </c>
      <c r="B133" s="128"/>
      <c r="C133" s="88" t="s">
        <v>165</v>
      </c>
      <c r="D133" s="89"/>
      <c r="E133" s="89"/>
      <c r="F133" s="89"/>
      <c r="G133" s="89" t="s">
        <v>63</v>
      </c>
      <c r="H133" s="89"/>
      <c r="I133" s="89"/>
      <c r="J133" s="89"/>
      <c r="K133" s="89" t="s">
        <v>63</v>
      </c>
      <c r="L133" s="89"/>
      <c r="M133" s="89"/>
      <c r="N133" s="89"/>
      <c r="O133" s="89" t="s">
        <v>63</v>
      </c>
      <c r="P133" s="89"/>
      <c r="Q133" s="89"/>
      <c r="R133" s="90"/>
      <c r="S133" s="120">
        <v>2500</v>
      </c>
      <c r="T133" s="120"/>
      <c r="U133" s="120"/>
      <c r="V133" s="120"/>
      <c r="W133" s="119"/>
      <c r="X133" s="119"/>
      <c r="Y133" s="119"/>
      <c r="Z133" s="119"/>
      <c r="AA133" s="119"/>
      <c r="AB133" s="119"/>
      <c r="AC133" s="119">
        <v>5000</v>
      </c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85">
        <v>1</v>
      </c>
      <c r="AR133" s="86"/>
      <c r="AS133" s="86"/>
      <c r="AT133" s="87"/>
      <c r="AU133" s="121" t="str">
        <f t="shared" si="3"/>
        <v>2500</v>
      </c>
      <c r="AV133" s="122"/>
      <c r="AW133" s="122"/>
      <c r="AX133" s="123"/>
      <c r="AY133" s="121" t="str">
        <f t="shared" si="4"/>
        <v>В норме</v>
      </c>
      <c r="AZ133" s="122"/>
      <c r="BA133" s="122"/>
      <c r="BB133" s="123"/>
      <c r="BC133" s="12"/>
    </row>
    <row r="134" spans="1:55" ht="12.75" customHeight="1">
      <c r="A134" s="128">
        <v>27</v>
      </c>
      <c r="B134" s="128"/>
      <c r="C134" s="88" t="s">
        <v>166</v>
      </c>
      <c r="D134" s="89"/>
      <c r="E134" s="89"/>
      <c r="F134" s="89"/>
      <c r="G134" s="89" t="s">
        <v>64</v>
      </c>
      <c r="H134" s="89"/>
      <c r="I134" s="89"/>
      <c r="J134" s="89"/>
      <c r="K134" s="89" t="s">
        <v>64</v>
      </c>
      <c r="L134" s="89"/>
      <c r="M134" s="89"/>
      <c r="N134" s="89"/>
      <c r="O134" s="89" t="s">
        <v>64</v>
      </c>
      <c r="P134" s="89"/>
      <c r="Q134" s="89"/>
      <c r="R134" s="90"/>
      <c r="S134" s="120">
        <v>2500</v>
      </c>
      <c r="T134" s="120"/>
      <c r="U134" s="120"/>
      <c r="V134" s="120"/>
      <c r="W134" s="119"/>
      <c r="X134" s="119"/>
      <c r="Y134" s="119"/>
      <c r="Z134" s="119"/>
      <c r="AA134" s="119"/>
      <c r="AB134" s="119"/>
      <c r="AC134" s="119">
        <v>4000</v>
      </c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85">
        <v>1</v>
      </c>
      <c r="AR134" s="86"/>
      <c r="AS134" s="86"/>
      <c r="AT134" s="87"/>
      <c r="AU134" s="121" t="str">
        <f t="shared" si="3"/>
        <v>2500</v>
      </c>
      <c r="AV134" s="122"/>
      <c r="AW134" s="122"/>
      <c r="AX134" s="123"/>
      <c r="AY134" s="121" t="str">
        <f t="shared" si="4"/>
        <v>В норме</v>
      </c>
      <c r="AZ134" s="122"/>
      <c r="BA134" s="122"/>
      <c r="BB134" s="123"/>
      <c r="BC134" s="12"/>
    </row>
    <row r="135" spans="1:55" ht="12.75" customHeight="1">
      <c r="A135" s="128">
        <v>28</v>
      </c>
      <c r="B135" s="128"/>
      <c r="C135" s="88" t="s">
        <v>168</v>
      </c>
      <c r="D135" s="89"/>
      <c r="E135" s="89"/>
      <c r="F135" s="89"/>
      <c r="G135" s="89" t="s">
        <v>63</v>
      </c>
      <c r="H135" s="89"/>
      <c r="I135" s="89"/>
      <c r="J135" s="89"/>
      <c r="K135" s="89" t="s">
        <v>63</v>
      </c>
      <c r="L135" s="89"/>
      <c r="M135" s="89"/>
      <c r="N135" s="89"/>
      <c r="O135" s="89" t="s">
        <v>63</v>
      </c>
      <c r="P135" s="89"/>
      <c r="Q135" s="89"/>
      <c r="R135" s="90"/>
      <c r="S135" s="120">
        <v>2500</v>
      </c>
      <c r="T135" s="120"/>
      <c r="U135" s="120"/>
      <c r="V135" s="120"/>
      <c r="W135" s="119"/>
      <c r="X135" s="119"/>
      <c r="Y135" s="119"/>
      <c r="Z135" s="119"/>
      <c r="AA135" s="119"/>
      <c r="AB135" s="119"/>
      <c r="AC135" s="119">
        <v>15</v>
      </c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85">
        <v>1</v>
      </c>
      <c r="AR135" s="86"/>
      <c r="AS135" s="86"/>
      <c r="AT135" s="87"/>
      <c r="AU135" s="121" t="str">
        <f t="shared" si="3"/>
        <v>2500</v>
      </c>
      <c r="AV135" s="122"/>
      <c r="AW135" s="122"/>
      <c r="AX135" s="123"/>
      <c r="AY135" s="121" t="str">
        <f t="shared" si="4"/>
        <v>В норме</v>
      </c>
      <c r="AZ135" s="122"/>
      <c r="BA135" s="122"/>
      <c r="BB135" s="123"/>
      <c r="BC135" s="12"/>
    </row>
    <row r="136" spans="1:55" ht="12.75" customHeight="1">
      <c r="A136" s="128">
        <v>29</v>
      </c>
      <c r="B136" s="128"/>
      <c r="C136" s="88" t="s">
        <v>167</v>
      </c>
      <c r="D136" s="89"/>
      <c r="E136" s="89"/>
      <c r="F136" s="89"/>
      <c r="G136" s="89" t="s">
        <v>64</v>
      </c>
      <c r="H136" s="89"/>
      <c r="I136" s="89"/>
      <c r="J136" s="89"/>
      <c r="K136" s="89" t="s">
        <v>64</v>
      </c>
      <c r="L136" s="89"/>
      <c r="M136" s="89"/>
      <c r="N136" s="89"/>
      <c r="O136" s="89" t="s">
        <v>64</v>
      </c>
      <c r="P136" s="89"/>
      <c r="Q136" s="89"/>
      <c r="R136" s="90"/>
      <c r="S136" s="120">
        <v>2500</v>
      </c>
      <c r="T136" s="120"/>
      <c r="U136" s="120"/>
      <c r="V136" s="120"/>
      <c r="W136" s="119"/>
      <c r="X136" s="119"/>
      <c r="Y136" s="119"/>
      <c r="Z136" s="119"/>
      <c r="AA136" s="119"/>
      <c r="AB136" s="119"/>
      <c r="AC136" s="119">
        <v>8</v>
      </c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85">
        <v>1</v>
      </c>
      <c r="AR136" s="86"/>
      <c r="AS136" s="86"/>
      <c r="AT136" s="87"/>
      <c r="AU136" s="121" t="str">
        <f t="shared" si="3"/>
        <v>2500</v>
      </c>
      <c r="AV136" s="122"/>
      <c r="AW136" s="122"/>
      <c r="AX136" s="123"/>
      <c r="AY136" s="121" t="str">
        <f t="shared" si="4"/>
        <v>В норме</v>
      </c>
      <c r="AZ136" s="122"/>
      <c r="BA136" s="122"/>
      <c r="BB136" s="123"/>
      <c r="BC136" s="12"/>
    </row>
    <row r="137" spans="1:55" ht="12.75" customHeight="1">
      <c r="A137" s="128">
        <v>35</v>
      </c>
      <c r="B137" s="128"/>
      <c r="C137" s="88" t="s">
        <v>169</v>
      </c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90"/>
      <c r="S137" s="120">
        <v>2500</v>
      </c>
      <c r="T137" s="120"/>
      <c r="U137" s="120"/>
      <c r="V137" s="120"/>
      <c r="W137" s="119"/>
      <c r="X137" s="119"/>
      <c r="Y137" s="119"/>
      <c r="Z137" s="119"/>
      <c r="AA137" s="119"/>
      <c r="AB137" s="119"/>
      <c r="AC137" s="119">
        <v>10000</v>
      </c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85">
        <v>300</v>
      </c>
      <c r="AR137" s="86"/>
      <c r="AS137" s="86"/>
      <c r="AT137" s="87"/>
      <c r="AU137" s="121" t="str">
        <f t="shared" si="3"/>
        <v>2500</v>
      </c>
      <c r="AV137" s="122"/>
      <c r="AW137" s="122"/>
      <c r="AX137" s="123"/>
      <c r="AY137" s="121" t="str">
        <f t="shared" si="4"/>
        <v>В норме</v>
      </c>
      <c r="AZ137" s="122"/>
      <c r="BA137" s="122"/>
      <c r="BB137" s="123"/>
      <c r="BC137" s="12"/>
    </row>
    <row r="138" spans="1:55" ht="12.75" customHeight="1">
      <c r="A138" s="128">
        <v>36</v>
      </c>
      <c r="B138" s="128"/>
      <c r="C138" s="88" t="s">
        <v>170</v>
      </c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90"/>
      <c r="S138" s="120">
        <v>2500</v>
      </c>
      <c r="T138" s="120"/>
      <c r="U138" s="120"/>
      <c r="V138" s="120"/>
      <c r="W138" s="119"/>
      <c r="X138" s="119"/>
      <c r="Y138" s="119"/>
      <c r="Z138" s="119"/>
      <c r="AA138" s="119"/>
      <c r="AB138" s="119"/>
      <c r="AC138" s="119">
        <v>10000</v>
      </c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85">
        <v>300</v>
      </c>
      <c r="AR138" s="86"/>
      <c r="AS138" s="86"/>
      <c r="AT138" s="87"/>
      <c r="AU138" s="121" t="str">
        <f t="shared" si="3"/>
        <v>2500</v>
      </c>
      <c r="AV138" s="122"/>
      <c r="AW138" s="122"/>
      <c r="AX138" s="123"/>
      <c r="AY138" s="121" t="str">
        <f t="shared" si="4"/>
        <v>В норме</v>
      </c>
      <c r="AZ138" s="122"/>
      <c r="BA138" s="122"/>
      <c r="BB138" s="123"/>
      <c r="BC138" s="12"/>
    </row>
    <row r="139" spans="1:55" ht="12.75" customHeight="1">
      <c r="A139" s="128">
        <v>37</v>
      </c>
      <c r="B139" s="128"/>
      <c r="C139" s="88" t="s">
        <v>134</v>
      </c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90"/>
      <c r="S139" s="120">
        <v>2500</v>
      </c>
      <c r="T139" s="120"/>
      <c r="U139" s="120"/>
      <c r="V139" s="120"/>
      <c r="W139" s="119"/>
      <c r="X139" s="119"/>
      <c r="Y139" s="119"/>
      <c r="Z139" s="119"/>
      <c r="AA139" s="119"/>
      <c r="AB139" s="119"/>
      <c r="AC139" s="119">
        <v>10000</v>
      </c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85">
        <v>300</v>
      </c>
      <c r="AR139" s="86"/>
      <c r="AS139" s="86"/>
      <c r="AT139" s="87"/>
      <c r="AU139" s="121" t="str">
        <f t="shared" si="3"/>
        <v>2500</v>
      </c>
      <c r="AV139" s="122"/>
      <c r="AW139" s="122"/>
      <c r="AX139" s="123"/>
      <c r="AY139" s="121" t="str">
        <f t="shared" si="4"/>
        <v>В норме</v>
      </c>
      <c r="AZ139" s="122"/>
      <c r="BA139" s="122"/>
      <c r="BB139" s="123"/>
      <c r="BC139" s="12"/>
    </row>
    <row r="140" spans="1:55" ht="12.75" customHeight="1">
      <c r="A140" s="128">
        <v>38</v>
      </c>
      <c r="B140" s="128"/>
      <c r="C140" s="88" t="s">
        <v>135</v>
      </c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90"/>
      <c r="S140" s="120">
        <v>2500</v>
      </c>
      <c r="T140" s="120"/>
      <c r="U140" s="120"/>
      <c r="V140" s="120"/>
      <c r="W140" s="119"/>
      <c r="X140" s="119"/>
      <c r="Y140" s="119"/>
      <c r="Z140" s="119"/>
      <c r="AA140" s="119"/>
      <c r="AB140" s="119"/>
      <c r="AC140" s="119">
        <v>10000</v>
      </c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85">
        <v>300</v>
      </c>
      <c r="AR140" s="86"/>
      <c r="AS140" s="86"/>
      <c r="AT140" s="87"/>
      <c r="AU140" s="121" t="str">
        <f t="shared" si="3"/>
        <v>2500</v>
      </c>
      <c r="AV140" s="122"/>
      <c r="AW140" s="122"/>
      <c r="AX140" s="123"/>
      <c r="AY140" s="121" t="str">
        <f t="shared" si="4"/>
        <v>В норме</v>
      </c>
      <c r="AZ140" s="122"/>
      <c r="BA140" s="122"/>
      <c r="BB140" s="123"/>
      <c r="BC140" s="12"/>
    </row>
    <row r="141" spans="1:55" ht="12.75" customHeight="1">
      <c r="A141" s="128">
        <v>39</v>
      </c>
      <c r="B141" s="128"/>
      <c r="C141" s="88" t="s">
        <v>136</v>
      </c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90"/>
      <c r="S141" s="120">
        <v>2500</v>
      </c>
      <c r="T141" s="120"/>
      <c r="U141" s="120"/>
      <c r="V141" s="120"/>
      <c r="W141" s="119"/>
      <c r="X141" s="119"/>
      <c r="Y141" s="119"/>
      <c r="Z141" s="119"/>
      <c r="AA141" s="119"/>
      <c r="AB141" s="119"/>
      <c r="AC141" s="119">
        <v>10000</v>
      </c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85">
        <v>300</v>
      </c>
      <c r="AR141" s="86"/>
      <c r="AS141" s="86"/>
      <c r="AT141" s="87"/>
      <c r="AU141" s="121" t="str">
        <f t="shared" si="3"/>
        <v>2500</v>
      </c>
      <c r="AV141" s="122"/>
      <c r="AW141" s="122"/>
      <c r="AX141" s="123"/>
      <c r="AY141" s="121" t="str">
        <f t="shared" si="4"/>
        <v>В норме</v>
      </c>
      <c r="AZ141" s="122"/>
      <c r="BA141" s="122"/>
      <c r="BB141" s="123"/>
      <c r="BC141" s="12"/>
    </row>
    <row r="142" spans="1:55" ht="12.75" customHeight="1">
      <c r="A142" s="128">
        <v>40</v>
      </c>
      <c r="B142" s="128"/>
      <c r="C142" s="88" t="s">
        <v>172</v>
      </c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90"/>
      <c r="S142" s="120">
        <v>2500</v>
      </c>
      <c r="T142" s="120"/>
      <c r="U142" s="120"/>
      <c r="V142" s="120"/>
      <c r="W142" s="119"/>
      <c r="X142" s="119"/>
      <c r="Y142" s="119"/>
      <c r="Z142" s="119"/>
      <c r="AA142" s="119"/>
      <c r="AB142" s="119"/>
      <c r="AC142" s="119">
        <v>10000</v>
      </c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85">
        <v>1</v>
      </c>
      <c r="AR142" s="86"/>
      <c r="AS142" s="86"/>
      <c r="AT142" s="87"/>
      <c r="AU142" s="121" t="str">
        <f t="shared" si="3"/>
        <v>2500</v>
      </c>
      <c r="AV142" s="122"/>
      <c r="AW142" s="122"/>
      <c r="AX142" s="123"/>
      <c r="AY142" s="121" t="str">
        <f t="shared" si="4"/>
        <v>В норме</v>
      </c>
      <c r="AZ142" s="122"/>
      <c r="BA142" s="122"/>
      <c r="BB142" s="123"/>
      <c r="BC142" s="12"/>
    </row>
    <row r="143" spans="1:55" ht="12.75" customHeight="1">
      <c r="A143" s="128">
        <v>41</v>
      </c>
      <c r="B143" s="128"/>
      <c r="C143" s="88" t="s">
        <v>171</v>
      </c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90"/>
      <c r="S143" s="120">
        <v>2500</v>
      </c>
      <c r="T143" s="120"/>
      <c r="U143" s="120"/>
      <c r="V143" s="120"/>
      <c r="W143" s="119"/>
      <c r="X143" s="119"/>
      <c r="Y143" s="119"/>
      <c r="Z143" s="119"/>
      <c r="AA143" s="119"/>
      <c r="AB143" s="119"/>
      <c r="AC143" s="119">
        <v>850</v>
      </c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Q143" s="85">
        <v>1</v>
      </c>
      <c r="AR143" s="86"/>
      <c r="AS143" s="86"/>
      <c r="AT143" s="87"/>
      <c r="AU143" s="121" t="str">
        <f t="shared" si="3"/>
        <v>2500</v>
      </c>
      <c r="AV143" s="122"/>
      <c r="AW143" s="122"/>
      <c r="AX143" s="123"/>
      <c r="AY143" s="121" t="str">
        <f t="shared" si="4"/>
        <v>В норме</v>
      </c>
      <c r="AZ143" s="122"/>
      <c r="BA143" s="122"/>
      <c r="BB143" s="123"/>
      <c r="BC143" s="12"/>
    </row>
    <row r="144" spans="1:55" ht="10.5" customHeight="1">
      <c r="A144" s="152" t="s">
        <v>1</v>
      </c>
      <c r="B144" s="152"/>
      <c r="C144" s="152" t="s">
        <v>41</v>
      </c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59" t="s">
        <v>42</v>
      </c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1"/>
      <c r="AQ144" s="152" t="s">
        <v>43</v>
      </c>
      <c r="AR144" s="152"/>
      <c r="AS144" s="152"/>
      <c r="AT144" s="152"/>
      <c r="AU144" s="152" t="s">
        <v>108</v>
      </c>
      <c r="AV144" s="152"/>
      <c r="AW144" s="152"/>
      <c r="AX144" s="152"/>
      <c r="AY144" s="152" t="s">
        <v>3</v>
      </c>
      <c r="AZ144" s="152"/>
      <c r="BA144" s="152"/>
      <c r="BB144" s="152"/>
      <c r="BC144" s="12"/>
    </row>
    <row r="145" spans="1:55" ht="18.75" customHeight="1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53" t="s">
        <v>44</v>
      </c>
      <c r="T145" s="54"/>
      <c r="U145" s="54"/>
      <c r="V145" s="55"/>
      <c r="W145" s="167" t="s">
        <v>45</v>
      </c>
      <c r="X145" s="167"/>
      <c r="Y145" s="167" t="s">
        <v>46</v>
      </c>
      <c r="Z145" s="167"/>
      <c r="AA145" s="167" t="s">
        <v>47</v>
      </c>
      <c r="AB145" s="167"/>
      <c r="AC145" s="167" t="s">
        <v>48</v>
      </c>
      <c r="AD145" s="167"/>
      <c r="AE145" s="167" t="s">
        <v>49</v>
      </c>
      <c r="AF145" s="167"/>
      <c r="AG145" s="167" t="s">
        <v>50</v>
      </c>
      <c r="AH145" s="167"/>
      <c r="AI145" s="167" t="s">
        <v>51</v>
      </c>
      <c r="AJ145" s="167"/>
      <c r="AK145" s="167" t="s">
        <v>52</v>
      </c>
      <c r="AL145" s="167"/>
      <c r="AM145" s="167" t="s">
        <v>53</v>
      </c>
      <c r="AN145" s="167"/>
      <c r="AO145" s="167" t="s">
        <v>54</v>
      </c>
      <c r="AP145" s="167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2"/>
    </row>
    <row r="146" spans="1:55" ht="12.75" customHeight="1">
      <c r="A146" s="128">
        <v>42</v>
      </c>
      <c r="B146" s="128"/>
      <c r="C146" s="88" t="s">
        <v>173</v>
      </c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90"/>
      <c r="S146" s="120">
        <v>2500</v>
      </c>
      <c r="T146" s="120"/>
      <c r="U146" s="120"/>
      <c r="V146" s="120"/>
      <c r="W146" s="119"/>
      <c r="X146" s="119"/>
      <c r="Y146" s="119"/>
      <c r="Z146" s="119"/>
      <c r="AA146" s="119"/>
      <c r="AB146" s="119"/>
      <c r="AC146" s="119">
        <v>1000</v>
      </c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85">
        <v>1</v>
      </c>
      <c r="AR146" s="86"/>
      <c r="AS146" s="86"/>
      <c r="AT146" s="87"/>
      <c r="AU146" s="121" t="str">
        <f t="shared" si="3"/>
        <v>2500</v>
      </c>
      <c r="AV146" s="122"/>
      <c r="AW146" s="122"/>
      <c r="AX146" s="123"/>
      <c r="AY146" s="121" t="str">
        <f t="shared" si="4"/>
        <v>В норме</v>
      </c>
      <c r="AZ146" s="122"/>
      <c r="BA146" s="122"/>
      <c r="BB146" s="123"/>
      <c r="BC146" s="12"/>
    </row>
    <row r="147" spans="1:55" ht="12.75" customHeight="1">
      <c r="A147" s="128">
        <v>43</v>
      </c>
      <c r="B147" s="128"/>
      <c r="C147" s="88" t="s">
        <v>174</v>
      </c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90"/>
      <c r="S147" s="120">
        <v>2500</v>
      </c>
      <c r="T147" s="120"/>
      <c r="U147" s="120"/>
      <c r="V147" s="120"/>
      <c r="W147" s="119"/>
      <c r="X147" s="119"/>
      <c r="Y147" s="119"/>
      <c r="Z147" s="119"/>
      <c r="AA147" s="119"/>
      <c r="AB147" s="119"/>
      <c r="AC147" s="119">
        <v>300</v>
      </c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85">
        <v>1</v>
      </c>
      <c r="AR147" s="86"/>
      <c r="AS147" s="86"/>
      <c r="AT147" s="87"/>
      <c r="AU147" s="121" t="str">
        <f t="shared" si="3"/>
        <v>2500</v>
      </c>
      <c r="AV147" s="122"/>
      <c r="AW147" s="122"/>
      <c r="AX147" s="123"/>
      <c r="AY147" s="121" t="str">
        <f t="shared" si="4"/>
        <v>В норме</v>
      </c>
      <c r="AZ147" s="122"/>
      <c r="BA147" s="122"/>
      <c r="BB147" s="123"/>
      <c r="BC147" s="12"/>
    </row>
    <row r="148" spans="1:55" ht="12.75" customHeight="1">
      <c r="A148" s="128">
        <v>44</v>
      </c>
      <c r="B148" s="128"/>
      <c r="C148" s="88" t="s">
        <v>175</v>
      </c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90"/>
      <c r="S148" s="120">
        <v>2500</v>
      </c>
      <c r="T148" s="120"/>
      <c r="U148" s="120"/>
      <c r="V148" s="120"/>
      <c r="W148" s="119"/>
      <c r="X148" s="119"/>
      <c r="Y148" s="119"/>
      <c r="Z148" s="119"/>
      <c r="AA148" s="119"/>
      <c r="AB148" s="119"/>
      <c r="AC148" s="119">
        <v>50</v>
      </c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85">
        <v>1</v>
      </c>
      <c r="AR148" s="86"/>
      <c r="AS148" s="86"/>
      <c r="AT148" s="87"/>
      <c r="AU148" s="121" t="str">
        <f t="shared" si="3"/>
        <v>2500</v>
      </c>
      <c r="AV148" s="122"/>
      <c r="AW148" s="122"/>
      <c r="AX148" s="123"/>
      <c r="AY148" s="121" t="str">
        <f t="shared" si="4"/>
        <v>В норме</v>
      </c>
      <c r="AZ148" s="122"/>
      <c r="BA148" s="122"/>
      <c r="BB148" s="123"/>
      <c r="BC148" s="12"/>
    </row>
    <row r="149" spans="1:55" ht="12.75" customHeight="1">
      <c r="A149" s="128">
        <v>45</v>
      </c>
      <c r="B149" s="128"/>
      <c r="C149" s="88" t="s">
        <v>195</v>
      </c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90"/>
      <c r="S149" s="85">
        <v>2500</v>
      </c>
      <c r="T149" s="86"/>
      <c r="U149" s="86"/>
      <c r="V149" s="87"/>
      <c r="W149" s="154"/>
      <c r="X149" s="155"/>
      <c r="Y149" s="154"/>
      <c r="Z149" s="155"/>
      <c r="AA149" s="154"/>
      <c r="AB149" s="155"/>
      <c r="AC149" s="154">
        <v>800</v>
      </c>
      <c r="AD149" s="155"/>
      <c r="AE149" s="154"/>
      <c r="AF149" s="155"/>
      <c r="AG149" s="154"/>
      <c r="AH149" s="155"/>
      <c r="AI149" s="154"/>
      <c r="AJ149" s="155"/>
      <c r="AK149" s="154"/>
      <c r="AL149" s="155"/>
      <c r="AM149" s="154"/>
      <c r="AN149" s="155"/>
      <c r="AO149" s="154"/>
      <c r="AP149" s="155"/>
      <c r="AQ149" s="85">
        <v>1</v>
      </c>
      <c r="AR149" s="86"/>
      <c r="AS149" s="86"/>
      <c r="AT149" s="87"/>
      <c r="AU149" s="121" t="str">
        <f t="shared" si="3"/>
        <v>2500</v>
      </c>
      <c r="AV149" s="122"/>
      <c r="AW149" s="122"/>
      <c r="AX149" s="123"/>
      <c r="AY149" s="121" t="str">
        <f t="shared" si="4"/>
        <v>В норме</v>
      </c>
      <c r="AZ149" s="122"/>
      <c r="BA149" s="122"/>
      <c r="BB149" s="123"/>
      <c r="BC149" s="12"/>
    </row>
    <row r="150" spans="1:55" ht="12.75" customHeight="1">
      <c r="A150" s="128">
        <v>46</v>
      </c>
      <c r="B150" s="128"/>
      <c r="C150" s="88" t="s">
        <v>216</v>
      </c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90"/>
      <c r="S150" s="85">
        <v>500</v>
      </c>
      <c r="T150" s="86"/>
      <c r="U150" s="86"/>
      <c r="V150" s="87"/>
      <c r="W150" s="154"/>
      <c r="X150" s="155"/>
      <c r="Y150" s="154"/>
      <c r="Z150" s="155"/>
      <c r="AA150" s="154"/>
      <c r="AB150" s="155"/>
      <c r="AC150" s="154">
        <v>500</v>
      </c>
      <c r="AD150" s="155"/>
      <c r="AE150" s="154"/>
      <c r="AF150" s="155"/>
      <c r="AG150" s="154"/>
      <c r="AH150" s="155"/>
      <c r="AI150" s="154"/>
      <c r="AJ150" s="155"/>
      <c r="AK150" s="154"/>
      <c r="AL150" s="155"/>
      <c r="AM150" s="154"/>
      <c r="AN150" s="155"/>
      <c r="AO150" s="154"/>
      <c r="AP150" s="155"/>
      <c r="AQ150" s="85">
        <v>1</v>
      </c>
      <c r="AR150" s="86"/>
      <c r="AS150" s="86"/>
      <c r="AT150" s="87"/>
      <c r="AU150" s="121">
        <v>2500</v>
      </c>
      <c r="AV150" s="122"/>
      <c r="AW150" s="122"/>
      <c r="AX150" s="123"/>
      <c r="AY150" s="121" t="str">
        <f t="shared" si="4"/>
        <v>В норме</v>
      </c>
      <c r="AZ150" s="122"/>
      <c r="BA150" s="122"/>
      <c r="BB150" s="123"/>
      <c r="BC150" s="12"/>
    </row>
    <row r="151" spans="1:55" ht="12.75" customHeight="1">
      <c r="A151" s="128">
        <v>47</v>
      </c>
      <c r="B151" s="128"/>
      <c r="C151" s="88" t="s">
        <v>160</v>
      </c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90"/>
      <c r="S151" s="120">
        <v>2500</v>
      </c>
      <c r="T151" s="120"/>
      <c r="U151" s="120"/>
      <c r="V151" s="120"/>
      <c r="W151" s="119"/>
      <c r="X151" s="119"/>
      <c r="Y151" s="119"/>
      <c r="Z151" s="119"/>
      <c r="AA151" s="119"/>
      <c r="AB151" s="119"/>
      <c r="AC151" s="119">
        <v>25</v>
      </c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85">
        <v>1</v>
      </c>
      <c r="AR151" s="86"/>
      <c r="AS151" s="86"/>
      <c r="AT151" s="87"/>
      <c r="AU151" s="121" t="str">
        <f>IF(MIN(W151:AP151)&lt;AQ151,"Не годен","2500")</f>
        <v>2500</v>
      </c>
      <c r="AV151" s="122"/>
      <c r="AW151" s="122"/>
      <c r="AX151" s="123"/>
      <c r="AY151" s="121" t="str">
        <f t="shared" si="4"/>
        <v>В норме</v>
      </c>
      <c r="AZ151" s="122"/>
      <c r="BA151" s="122"/>
      <c r="BB151" s="123"/>
      <c r="BC151" s="12"/>
    </row>
    <row r="152" spans="1:55" ht="12.75" customHeight="1">
      <c r="A152" s="128">
        <v>48</v>
      </c>
      <c r="B152" s="128"/>
      <c r="C152" s="88" t="s">
        <v>177</v>
      </c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90"/>
      <c r="S152" s="120">
        <v>2500</v>
      </c>
      <c r="T152" s="120"/>
      <c r="U152" s="120"/>
      <c r="V152" s="120"/>
      <c r="W152" s="119"/>
      <c r="X152" s="119"/>
      <c r="Y152" s="119"/>
      <c r="Z152" s="119"/>
      <c r="AA152" s="119"/>
      <c r="AB152" s="119"/>
      <c r="AC152" s="119">
        <v>2000</v>
      </c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85">
        <v>1</v>
      </c>
      <c r="AR152" s="86"/>
      <c r="AS152" s="86"/>
      <c r="AT152" s="87"/>
      <c r="AU152" s="121" t="str">
        <f>IF(MIN(W152:AP152)&lt;AQ152,"Не годен","2500")</f>
        <v>2500</v>
      </c>
      <c r="AV152" s="122"/>
      <c r="AW152" s="122"/>
      <c r="AX152" s="123"/>
      <c r="AY152" s="121" t="str">
        <f t="shared" si="4"/>
        <v>В норме</v>
      </c>
      <c r="AZ152" s="122"/>
      <c r="BA152" s="122"/>
      <c r="BB152" s="123"/>
      <c r="BC152" s="12"/>
    </row>
    <row r="153" spans="1:55" ht="12.75" customHeight="1">
      <c r="A153" s="128">
        <v>33</v>
      </c>
      <c r="B153" s="128"/>
      <c r="C153" s="88" t="s">
        <v>87</v>
      </c>
      <c r="D153" s="89"/>
      <c r="E153" s="89"/>
      <c r="F153" s="89"/>
      <c r="G153" s="89" t="s">
        <v>60</v>
      </c>
      <c r="H153" s="89"/>
      <c r="I153" s="89"/>
      <c r="J153" s="89"/>
      <c r="K153" s="89" t="s">
        <v>60</v>
      </c>
      <c r="L153" s="89"/>
      <c r="M153" s="89"/>
      <c r="N153" s="89"/>
      <c r="O153" s="89" t="s">
        <v>60</v>
      </c>
      <c r="P153" s="89"/>
      <c r="Q153" s="89"/>
      <c r="R153" s="90"/>
      <c r="S153" s="120">
        <v>2500</v>
      </c>
      <c r="T153" s="120"/>
      <c r="U153" s="120"/>
      <c r="V153" s="120"/>
      <c r="W153" s="119"/>
      <c r="X153" s="119"/>
      <c r="Y153" s="119"/>
      <c r="Z153" s="119"/>
      <c r="AA153" s="119"/>
      <c r="AB153" s="119"/>
      <c r="AC153" s="119">
        <v>10000</v>
      </c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85">
        <v>300</v>
      </c>
      <c r="AR153" s="86"/>
      <c r="AS153" s="86"/>
      <c r="AT153" s="87"/>
      <c r="AU153" s="121">
        <v>15000</v>
      </c>
      <c r="AV153" s="122"/>
      <c r="AW153" s="122"/>
      <c r="AX153" s="123"/>
      <c r="AY153" s="121" t="str">
        <f>IF(MIN(W153:AP153)&lt;AQ153,"Не годен","В норме")</f>
        <v>В норме</v>
      </c>
      <c r="AZ153" s="122"/>
      <c r="BA153" s="122"/>
      <c r="BB153" s="123"/>
      <c r="BC153" s="12"/>
    </row>
    <row r="154" spans="1:55" ht="12.75" customHeight="1">
      <c r="A154" s="128">
        <v>34</v>
      </c>
      <c r="B154" s="128"/>
      <c r="C154" s="88" t="s">
        <v>88</v>
      </c>
      <c r="D154" s="89"/>
      <c r="E154" s="89"/>
      <c r="F154" s="89"/>
      <c r="G154" s="89" t="s">
        <v>61</v>
      </c>
      <c r="H154" s="89"/>
      <c r="I154" s="89"/>
      <c r="J154" s="89"/>
      <c r="K154" s="89" t="s">
        <v>61</v>
      </c>
      <c r="L154" s="89"/>
      <c r="M154" s="89"/>
      <c r="N154" s="89"/>
      <c r="O154" s="89" t="s">
        <v>61</v>
      </c>
      <c r="P154" s="89"/>
      <c r="Q154" s="89"/>
      <c r="R154" s="90"/>
      <c r="S154" s="120">
        <v>2500</v>
      </c>
      <c r="T154" s="120"/>
      <c r="U154" s="120"/>
      <c r="V154" s="120"/>
      <c r="W154" s="119"/>
      <c r="X154" s="119"/>
      <c r="Y154" s="119"/>
      <c r="Z154" s="119"/>
      <c r="AA154" s="119"/>
      <c r="AB154" s="119"/>
      <c r="AC154" s="119">
        <v>10000</v>
      </c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85">
        <v>300</v>
      </c>
      <c r="AR154" s="86"/>
      <c r="AS154" s="86"/>
      <c r="AT154" s="87"/>
      <c r="AU154" s="121">
        <v>15000</v>
      </c>
      <c r="AV154" s="122"/>
      <c r="AW154" s="122"/>
      <c r="AX154" s="123"/>
      <c r="AY154" s="121" t="str">
        <f>IF(MIN(W154:AP154)&lt;AQ154,"Не годен","В норме")</f>
        <v>В норме</v>
      </c>
      <c r="AZ154" s="122"/>
      <c r="BA154" s="122"/>
      <c r="BB154" s="123"/>
      <c r="BC154" s="12"/>
    </row>
    <row r="155" spans="1:55" ht="12.75" customHeight="1">
      <c r="A155" s="128">
        <v>49</v>
      </c>
      <c r="B155" s="128"/>
      <c r="C155" s="88" t="s">
        <v>419</v>
      </c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90"/>
      <c r="S155" s="120">
        <v>2500</v>
      </c>
      <c r="T155" s="120"/>
      <c r="U155" s="120"/>
      <c r="V155" s="120"/>
      <c r="W155" s="119"/>
      <c r="X155" s="119"/>
      <c r="Y155" s="119"/>
      <c r="Z155" s="119"/>
      <c r="AA155" s="119"/>
      <c r="AB155" s="119"/>
      <c r="AC155" s="119">
        <v>10000</v>
      </c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85">
        <v>300</v>
      </c>
      <c r="AR155" s="86"/>
      <c r="AS155" s="86"/>
      <c r="AT155" s="87"/>
      <c r="AU155" s="121">
        <v>100000</v>
      </c>
      <c r="AV155" s="122"/>
      <c r="AW155" s="122"/>
      <c r="AX155" s="123"/>
      <c r="AY155" s="121" t="str">
        <f>IF(MIN(W155:AP155)&lt;AQ155,"Не годен","В норме")</f>
        <v>В норме</v>
      </c>
      <c r="AZ155" s="122"/>
      <c r="BA155" s="122"/>
      <c r="BB155" s="123"/>
      <c r="BC155" s="12"/>
    </row>
    <row r="156" spans="1:55" ht="9" customHeight="1">
      <c r="A156" s="42"/>
      <c r="B156" s="4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</row>
    <row r="157" spans="1:55" ht="12.75">
      <c r="A157" s="50" t="s">
        <v>329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12"/>
    </row>
    <row r="158" spans="1:55" ht="9.75" customHeight="1">
      <c r="A158" s="59" t="s">
        <v>1</v>
      </c>
      <c r="B158" s="61"/>
      <c r="C158" s="107" t="s">
        <v>326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9"/>
      <c r="S158" s="66" t="s">
        <v>395</v>
      </c>
      <c r="T158" s="67"/>
      <c r="U158" s="67"/>
      <c r="V158" s="67"/>
      <c r="W158" s="67"/>
      <c r="X158" s="67"/>
      <c r="Y158" s="67"/>
      <c r="Z158" s="68"/>
      <c r="AA158" s="66" t="s">
        <v>340</v>
      </c>
      <c r="AB158" s="67"/>
      <c r="AC158" s="67"/>
      <c r="AD158" s="67"/>
      <c r="AE158" s="67"/>
      <c r="AF158" s="67"/>
      <c r="AG158" s="67"/>
      <c r="AH158" s="68"/>
      <c r="AI158" s="113" t="s">
        <v>332</v>
      </c>
      <c r="AJ158" s="114"/>
      <c r="AK158" s="114"/>
      <c r="AL158" s="115"/>
      <c r="AM158" s="113" t="s">
        <v>333</v>
      </c>
      <c r="AN158" s="114"/>
      <c r="AO158" s="114"/>
      <c r="AP158" s="115"/>
      <c r="AQ158" s="113" t="s">
        <v>396</v>
      </c>
      <c r="AR158" s="114"/>
      <c r="AS158" s="114"/>
      <c r="AT158" s="115"/>
      <c r="AU158" s="113" t="s">
        <v>426</v>
      </c>
      <c r="AV158" s="114"/>
      <c r="AW158" s="114"/>
      <c r="AX158" s="115"/>
      <c r="AY158" s="59" t="s">
        <v>3</v>
      </c>
      <c r="AZ158" s="60"/>
      <c r="BA158" s="60"/>
      <c r="BB158" s="61"/>
      <c r="BC158" s="12"/>
    </row>
    <row r="159" spans="1:55" ht="9" customHeight="1">
      <c r="A159" s="105"/>
      <c r="B159" s="106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2"/>
      <c r="S159" s="66" t="s">
        <v>331</v>
      </c>
      <c r="T159" s="54"/>
      <c r="U159" s="54"/>
      <c r="V159" s="55"/>
      <c r="W159" s="66" t="s">
        <v>335</v>
      </c>
      <c r="X159" s="54"/>
      <c r="Y159" s="54"/>
      <c r="Z159" s="55"/>
      <c r="AA159" s="66" t="s">
        <v>331</v>
      </c>
      <c r="AB159" s="54"/>
      <c r="AC159" s="54"/>
      <c r="AD159" s="55"/>
      <c r="AE159" s="66" t="s">
        <v>335</v>
      </c>
      <c r="AF159" s="54"/>
      <c r="AG159" s="54"/>
      <c r="AH159" s="55"/>
      <c r="AI159" s="116"/>
      <c r="AJ159" s="117"/>
      <c r="AK159" s="117"/>
      <c r="AL159" s="118"/>
      <c r="AM159" s="116"/>
      <c r="AN159" s="117"/>
      <c r="AO159" s="117"/>
      <c r="AP159" s="118"/>
      <c r="AQ159" s="116"/>
      <c r="AR159" s="117"/>
      <c r="AS159" s="117"/>
      <c r="AT159" s="118"/>
      <c r="AU159" s="116"/>
      <c r="AV159" s="117"/>
      <c r="AW159" s="117"/>
      <c r="AX159" s="118"/>
      <c r="AY159" s="105"/>
      <c r="AZ159" s="124"/>
      <c r="BA159" s="124"/>
      <c r="BB159" s="106"/>
      <c r="BC159" s="12"/>
    </row>
    <row r="160" spans="1:55" ht="12.75" customHeight="1">
      <c r="A160" s="53">
        <v>1.1</v>
      </c>
      <c r="B160" s="55"/>
      <c r="C160" s="65" t="s">
        <v>427</v>
      </c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4"/>
      <c r="S160" s="207">
        <v>1</v>
      </c>
      <c r="T160" s="208"/>
      <c r="U160" s="208"/>
      <c r="V160" s="209"/>
      <c r="W160" s="207">
        <v>1</v>
      </c>
      <c r="X160" s="208"/>
      <c r="Y160" s="208"/>
      <c r="Z160" s="209"/>
      <c r="AA160" s="207">
        <v>1.1</v>
      </c>
      <c r="AB160" s="208"/>
      <c r="AC160" s="208"/>
      <c r="AD160" s="209"/>
      <c r="AE160" s="207">
        <f aca="true" t="shared" si="5" ref="AE160:AE169">AA160</f>
        <v>1.1</v>
      </c>
      <c r="AF160" s="208"/>
      <c r="AG160" s="208"/>
      <c r="AH160" s="209"/>
      <c r="AI160" s="85">
        <v>0</v>
      </c>
      <c r="AJ160" s="86"/>
      <c r="AK160" s="86"/>
      <c r="AL160" s="87"/>
      <c r="AM160" s="82">
        <f aca="true" t="shared" si="6" ref="AM160:AM165">AE160+AI160</f>
        <v>1.1</v>
      </c>
      <c r="AN160" s="83"/>
      <c r="AO160" s="83"/>
      <c r="AP160" s="84"/>
      <c r="AQ160" s="82">
        <f>100*(W160-AM160)/10</f>
        <v>-1.0000000000000009</v>
      </c>
      <c r="AR160" s="83"/>
      <c r="AS160" s="83"/>
      <c r="AT160" s="84"/>
      <c r="AU160" s="85">
        <v>3</v>
      </c>
      <c r="AV160" s="86"/>
      <c r="AW160" s="86"/>
      <c r="AX160" s="87"/>
      <c r="AY160" s="85" t="str">
        <f>IF(MIN(AQ160)&gt;AU160,"Не годен","В норме")</f>
        <v>В норме</v>
      </c>
      <c r="AZ160" s="86"/>
      <c r="BA160" s="86"/>
      <c r="BB160" s="87"/>
      <c r="BC160" s="12"/>
    </row>
    <row r="161" spans="1:55" ht="12.75" customHeight="1">
      <c r="A161" s="53">
        <v>1.2</v>
      </c>
      <c r="B161" s="55"/>
      <c r="C161" s="65" t="s">
        <v>400</v>
      </c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4"/>
      <c r="S161" s="207">
        <v>1.5</v>
      </c>
      <c r="T161" s="208"/>
      <c r="U161" s="208"/>
      <c r="V161" s="209"/>
      <c r="W161" s="207">
        <v>1.5</v>
      </c>
      <c r="X161" s="208"/>
      <c r="Y161" s="208"/>
      <c r="Z161" s="209"/>
      <c r="AA161" s="207">
        <v>1.6</v>
      </c>
      <c r="AB161" s="208"/>
      <c r="AC161" s="208"/>
      <c r="AD161" s="209"/>
      <c r="AE161" s="207">
        <f t="shared" si="5"/>
        <v>1.6</v>
      </c>
      <c r="AF161" s="208"/>
      <c r="AG161" s="208"/>
      <c r="AH161" s="209"/>
      <c r="AI161" s="85">
        <v>0</v>
      </c>
      <c r="AJ161" s="86"/>
      <c r="AK161" s="86"/>
      <c r="AL161" s="87"/>
      <c r="AM161" s="82">
        <f t="shared" si="6"/>
        <v>1.6</v>
      </c>
      <c r="AN161" s="83"/>
      <c r="AO161" s="83"/>
      <c r="AP161" s="84"/>
      <c r="AQ161" s="82">
        <f>100*(W161-AM161)/10</f>
        <v>-1.0000000000000009</v>
      </c>
      <c r="AR161" s="83"/>
      <c r="AS161" s="83"/>
      <c r="AT161" s="84"/>
      <c r="AU161" s="85">
        <v>3</v>
      </c>
      <c r="AV161" s="86"/>
      <c r="AW161" s="86"/>
      <c r="AX161" s="87"/>
      <c r="AY161" s="85" t="str">
        <f>IF(MIN(AQ161)&gt;AU161,"Не годен","В норме")</f>
        <v>В норме</v>
      </c>
      <c r="AZ161" s="86"/>
      <c r="BA161" s="86"/>
      <c r="BB161" s="87"/>
      <c r="BC161" s="12"/>
    </row>
    <row r="162" spans="1:55" ht="12.75" customHeight="1">
      <c r="A162" s="53">
        <v>1.3</v>
      </c>
      <c r="B162" s="55"/>
      <c r="C162" s="65" t="s">
        <v>348</v>
      </c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4"/>
      <c r="S162" s="207">
        <v>2</v>
      </c>
      <c r="T162" s="208"/>
      <c r="U162" s="208"/>
      <c r="V162" s="209"/>
      <c r="W162" s="207">
        <v>2</v>
      </c>
      <c r="X162" s="208"/>
      <c r="Y162" s="208"/>
      <c r="Z162" s="209"/>
      <c r="AA162" s="207">
        <v>2.1</v>
      </c>
      <c r="AB162" s="208"/>
      <c r="AC162" s="208"/>
      <c r="AD162" s="209"/>
      <c r="AE162" s="207">
        <f t="shared" si="5"/>
        <v>2.1</v>
      </c>
      <c r="AF162" s="208"/>
      <c r="AG162" s="208"/>
      <c r="AH162" s="209"/>
      <c r="AI162" s="85">
        <v>0</v>
      </c>
      <c r="AJ162" s="86"/>
      <c r="AK162" s="86"/>
      <c r="AL162" s="87"/>
      <c r="AM162" s="82">
        <f t="shared" si="6"/>
        <v>2.1</v>
      </c>
      <c r="AN162" s="83"/>
      <c r="AO162" s="83"/>
      <c r="AP162" s="84"/>
      <c r="AQ162" s="82">
        <f>100*(W162-AM162)/10</f>
        <v>-1.0000000000000009</v>
      </c>
      <c r="AR162" s="83"/>
      <c r="AS162" s="83"/>
      <c r="AT162" s="84"/>
      <c r="AU162" s="85">
        <v>3</v>
      </c>
      <c r="AV162" s="86"/>
      <c r="AW162" s="86"/>
      <c r="AX162" s="87"/>
      <c r="AY162" s="85" t="str">
        <f>IF(MIN(AQ162)&gt;AU162,"Не годен","В норме")</f>
        <v>В норме</v>
      </c>
      <c r="AZ162" s="86"/>
      <c r="BA162" s="86"/>
      <c r="BB162" s="87"/>
      <c r="BC162" s="12"/>
    </row>
    <row r="163" spans="1:55" ht="12.75" customHeight="1">
      <c r="A163" s="53">
        <v>1.4</v>
      </c>
      <c r="B163" s="55"/>
      <c r="C163" s="65" t="s">
        <v>342</v>
      </c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4"/>
      <c r="S163" s="207">
        <v>2.5</v>
      </c>
      <c r="T163" s="208"/>
      <c r="U163" s="208"/>
      <c r="V163" s="209"/>
      <c r="W163" s="207">
        <v>2.5</v>
      </c>
      <c r="X163" s="208"/>
      <c r="Y163" s="208"/>
      <c r="Z163" s="209"/>
      <c r="AA163" s="207">
        <v>2.6</v>
      </c>
      <c r="AB163" s="208"/>
      <c r="AC163" s="208"/>
      <c r="AD163" s="209"/>
      <c r="AE163" s="207">
        <f t="shared" si="5"/>
        <v>2.6</v>
      </c>
      <c r="AF163" s="208"/>
      <c r="AG163" s="208"/>
      <c r="AH163" s="209"/>
      <c r="AI163" s="85">
        <v>0</v>
      </c>
      <c r="AJ163" s="86"/>
      <c r="AK163" s="86"/>
      <c r="AL163" s="87"/>
      <c r="AM163" s="82">
        <f t="shared" si="6"/>
        <v>2.6</v>
      </c>
      <c r="AN163" s="83"/>
      <c r="AO163" s="83"/>
      <c r="AP163" s="84"/>
      <c r="AQ163" s="82">
        <f>100*(W163-AM163)/10</f>
        <v>-1.0000000000000009</v>
      </c>
      <c r="AR163" s="83"/>
      <c r="AS163" s="83"/>
      <c r="AT163" s="84"/>
      <c r="AU163" s="85">
        <v>3</v>
      </c>
      <c r="AV163" s="86"/>
      <c r="AW163" s="86"/>
      <c r="AX163" s="87"/>
      <c r="AY163" s="85" t="str">
        <f>IF(MIN(AQ163)&gt;AU163,"Не годен","В норме")</f>
        <v>В норме</v>
      </c>
      <c r="AZ163" s="86"/>
      <c r="BA163" s="86"/>
      <c r="BB163" s="87"/>
      <c r="BC163" s="12"/>
    </row>
    <row r="164" spans="1:55" ht="12.75" customHeight="1">
      <c r="A164" s="53">
        <v>1.5</v>
      </c>
      <c r="B164" s="55"/>
      <c r="C164" s="65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4"/>
      <c r="S164" s="207">
        <v>3</v>
      </c>
      <c r="T164" s="208"/>
      <c r="U164" s="208"/>
      <c r="V164" s="209"/>
      <c r="W164" s="207">
        <v>3</v>
      </c>
      <c r="X164" s="208"/>
      <c r="Y164" s="208"/>
      <c r="Z164" s="209"/>
      <c r="AA164" s="207">
        <v>3.2</v>
      </c>
      <c r="AB164" s="208"/>
      <c r="AC164" s="208"/>
      <c r="AD164" s="209"/>
      <c r="AE164" s="207">
        <f t="shared" si="5"/>
        <v>3.2</v>
      </c>
      <c r="AF164" s="208"/>
      <c r="AG164" s="208"/>
      <c r="AH164" s="209"/>
      <c r="AI164" s="85">
        <v>0</v>
      </c>
      <c r="AJ164" s="86"/>
      <c r="AK164" s="86"/>
      <c r="AL164" s="87"/>
      <c r="AM164" s="82">
        <f t="shared" si="6"/>
        <v>3.2</v>
      </c>
      <c r="AN164" s="83"/>
      <c r="AO164" s="83"/>
      <c r="AP164" s="84"/>
      <c r="AQ164" s="82">
        <f>100*(W164-AM164)/10</f>
        <v>-2.0000000000000018</v>
      </c>
      <c r="AR164" s="83"/>
      <c r="AS164" s="83"/>
      <c r="AT164" s="84"/>
      <c r="AU164" s="85">
        <v>3</v>
      </c>
      <c r="AV164" s="86"/>
      <c r="AW164" s="86"/>
      <c r="AX164" s="87"/>
      <c r="AY164" s="85" t="str">
        <f>IF(MIN(AQ164)&gt;AU164,"Не годен","В норме")</f>
        <v>В норме</v>
      </c>
      <c r="AZ164" s="86"/>
      <c r="BA164" s="86"/>
      <c r="BB164" s="87"/>
      <c r="BC164" s="12"/>
    </row>
    <row r="165" spans="1:55" ht="12.75" customHeight="1">
      <c r="A165" s="53">
        <v>3.1</v>
      </c>
      <c r="B165" s="55"/>
      <c r="C165" s="181" t="s">
        <v>410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3"/>
      <c r="S165" s="100">
        <v>5</v>
      </c>
      <c r="T165" s="101"/>
      <c r="U165" s="101"/>
      <c r="V165" s="102"/>
      <c r="W165" s="100">
        <v>5</v>
      </c>
      <c r="X165" s="101"/>
      <c r="Y165" s="101"/>
      <c r="Z165" s="102"/>
      <c r="AA165" s="207">
        <v>4.9</v>
      </c>
      <c r="AB165" s="205"/>
      <c r="AC165" s="205"/>
      <c r="AD165" s="206"/>
      <c r="AE165" s="207">
        <f t="shared" si="5"/>
        <v>4.9</v>
      </c>
      <c r="AF165" s="205"/>
      <c r="AG165" s="205"/>
      <c r="AH165" s="206"/>
      <c r="AI165" s="85">
        <v>0</v>
      </c>
      <c r="AJ165" s="86"/>
      <c r="AK165" s="86"/>
      <c r="AL165" s="87"/>
      <c r="AM165" s="82">
        <f t="shared" si="6"/>
        <v>4.9</v>
      </c>
      <c r="AN165" s="83"/>
      <c r="AO165" s="83"/>
      <c r="AP165" s="84"/>
      <c r="AQ165" s="82">
        <f>100*(W165-AM165)/35</f>
        <v>0.2857142857142847</v>
      </c>
      <c r="AR165" s="83"/>
      <c r="AS165" s="83"/>
      <c r="AT165" s="84"/>
      <c r="AU165" s="85">
        <v>3</v>
      </c>
      <c r="AV165" s="86"/>
      <c r="AW165" s="86"/>
      <c r="AX165" s="87"/>
      <c r="AY165" s="85" t="str">
        <f aca="true" t="shared" si="7" ref="AY165:AY173">IF(MIN(AQ165)&gt;AU165,"Не годен","В норме")</f>
        <v>В норме</v>
      </c>
      <c r="AZ165" s="86"/>
      <c r="BA165" s="86"/>
      <c r="BB165" s="87"/>
      <c r="BC165" s="12"/>
    </row>
    <row r="166" spans="1:55" ht="12.75" customHeight="1">
      <c r="A166" s="53">
        <v>3.2</v>
      </c>
      <c r="B166" s="55"/>
      <c r="C166" s="181" t="s">
        <v>400</v>
      </c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3"/>
      <c r="S166" s="100">
        <v>10</v>
      </c>
      <c r="T166" s="101"/>
      <c r="U166" s="101"/>
      <c r="V166" s="102"/>
      <c r="W166" s="100">
        <v>10</v>
      </c>
      <c r="X166" s="101"/>
      <c r="Y166" s="101"/>
      <c r="Z166" s="102"/>
      <c r="AA166" s="207">
        <v>9.9</v>
      </c>
      <c r="AB166" s="205"/>
      <c r="AC166" s="205"/>
      <c r="AD166" s="206"/>
      <c r="AE166" s="207">
        <f t="shared" si="5"/>
        <v>9.9</v>
      </c>
      <c r="AF166" s="205"/>
      <c r="AG166" s="205"/>
      <c r="AH166" s="206"/>
      <c r="AI166" s="85">
        <v>0</v>
      </c>
      <c r="AJ166" s="86"/>
      <c r="AK166" s="86"/>
      <c r="AL166" s="87"/>
      <c r="AM166" s="82">
        <f aca="true" t="shared" si="8" ref="AM166:AM173">AE166+AI166</f>
        <v>9.9</v>
      </c>
      <c r="AN166" s="83"/>
      <c r="AO166" s="83"/>
      <c r="AP166" s="84"/>
      <c r="AQ166" s="82">
        <f>100*(W166-AM166)/35</f>
        <v>0.2857142857142847</v>
      </c>
      <c r="AR166" s="83"/>
      <c r="AS166" s="83"/>
      <c r="AT166" s="84"/>
      <c r="AU166" s="85">
        <v>3</v>
      </c>
      <c r="AV166" s="86"/>
      <c r="AW166" s="86"/>
      <c r="AX166" s="87"/>
      <c r="AY166" s="85" t="str">
        <f t="shared" si="7"/>
        <v>В норме</v>
      </c>
      <c r="AZ166" s="86"/>
      <c r="BA166" s="86"/>
      <c r="BB166" s="87"/>
      <c r="BC166" s="12"/>
    </row>
    <row r="167" spans="1:55" ht="12.75" customHeight="1">
      <c r="A167" s="53">
        <v>3.3</v>
      </c>
      <c r="B167" s="55"/>
      <c r="C167" s="181" t="s">
        <v>348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3"/>
      <c r="S167" s="100">
        <v>15</v>
      </c>
      <c r="T167" s="101"/>
      <c r="U167" s="101"/>
      <c r="V167" s="102"/>
      <c r="W167" s="100">
        <v>15</v>
      </c>
      <c r="X167" s="101"/>
      <c r="Y167" s="101"/>
      <c r="Z167" s="102"/>
      <c r="AA167" s="207">
        <v>14.8</v>
      </c>
      <c r="AB167" s="205"/>
      <c r="AC167" s="205"/>
      <c r="AD167" s="206"/>
      <c r="AE167" s="207">
        <f t="shared" si="5"/>
        <v>14.8</v>
      </c>
      <c r="AF167" s="205"/>
      <c r="AG167" s="205"/>
      <c r="AH167" s="206"/>
      <c r="AI167" s="85">
        <v>0</v>
      </c>
      <c r="AJ167" s="86"/>
      <c r="AK167" s="86"/>
      <c r="AL167" s="87"/>
      <c r="AM167" s="82">
        <f t="shared" si="8"/>
        <v>14.8</v>
      </c>
      <c r="AN167" s="83"/>
      <c r="AO167" s="83"/>
      <c r="AP167" s="84"/>
      <c r="AQ167" s="82">
        <f>100*(W167-AM167)/35</f>
        <v>0.5714285714285694</v>
      </c>
      <c r="AR167" s="83"/>
      <c r="AS167" s="83"/>
      <c r="AT167" s="84"/>
      <c r="AU167" s="85">
        <v>3</v>
      </c>
      <c r="AV167" s="86"/>
      <c r="AW167" s="86"/>
      <c r="AX167" s="87"/>
      <c r="AY167" s="85" t="str">
        <f t="shared" si="7"/>
        <v>В норме</v>
      </c>
      <c r="AZ167" s="86"/>
      <c r="BA167" s="86"/>
      <c r="BB167" s="87"/>
      <c r="BC167" s="12"/>
    </row>
    <row r="168" spans="1:55" ht="12.75" customHeight="1">
      <c r="A168" s="53">
        <v>3.4</v>
      </c>
      <c r="B168" s="55"/>
      <c r="C168" s="181" t="s">
        <v>342</v>
      </c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3"/>
      <c r="S168" s="100">
        <v>20</v>
      </c>
      <c r="T168" s="101"/>
      <c r="U168" s="101"/>
      <c r="V168" s="102"/>
      <c r="W168" s="100">
        <v>20</v>
      </c>
      <c r="X168" s="101"/>
      <c r="Y168" s="101"/>
      <c r="Z168" s="102"/>
      <c r="AA168" s="207">
        <v>19.8</v>
      </c>
      <c r="AB168" s="205"/>
      <c r="AC168" s="205"/>
      <c r="AD168" s="206"/>
      <c r="AE168" s="207">
        <f t="shared" si="5"/>
        <v>19.8</v>
      </c>
      <c r="AF168" s="205"/>
      <c r="AG168" s="205"/>
      <c r="AH168" s="206"/>
      <c r="AI168" s="85">
        <v>0</v>
      </c>
      <c r="AJ168" s="86"/>
      <c r="AK168" s="86"/>
      <c r="AL168" s="87"/>
      <c r="AM168" s="82">
        <f t="shared" si="8"/>
        <v>19.8</v>
      </c>
      <c r="AN168" s="83"/>
      <c r="AO168" s="83"/>
      <c r="AP168" s="84"/>
      <c r="AQ168" s="82">
        <f>100*(W168-AM168)/35</f>
        <v>0.5714285714285694</v>
      </c>
      <c r="AR168" s="83"/>
      <c r="AS168" s="83"/>
      <c r="AT168" s="84"/>
      <c r="AU168" s="85">
        <v>3</v>
      </c>
      <c r="AV168" s="86"/>
      <c r="AW168" s="86"/>
      <c r="AX168" s="87"/>
      <c r="AY168" s="85" t="str">
        <f t="shared" si="7"/>
        <v>В норме</v>
      </c>
      <c r="AZ168" s="86"/>
      <c r="BA168" s="86"/>
      <c r="BB168" s="87"/>
      <c r="BC168" s="12"/>
    </row>
    <row r="169" spans="1:55" ht="12.75" customHeight="1">
      <c r="A169" s="53">
        <v>3.5</v>
      </c>
      <c r="B169" s="55"/>
      <c r="C169" s="65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4"/>
      <c r="S169" s="100">
        <v>25</v>
      </c>
      <c r="T169" s="101"/>
      <c r="U169" s="101"/>
      <c r="V169" s="102"/>
      <c r="W169" s="100">
        <v>25</v>
      </c>
      <c r="X169" s="101"/>
      <c r="Y169" s="101"/>
      <c r="Z169" s="102"/>
      <c r="AA169" s="207">
        <v>24.7</v>
      </c>
      <c r="AB169" s="205"/>
      <c r="AC169" s="205"/>
      <c r="AD169" s="206"/>
      <c r="AE169" s="207">
        <f t="shared" si="5"/>
        <v>24.7</v>
      </c>
      <c r="AF169" s="205"/>
      <c r="AG169" s="205"/>
      <c r="AH169" s="206"/>
      <c r="AI169" s="85">
        <v>0</v>
      </c>
      <c r="AJ169" s="86"/>
      <c r="AK169" s="86"/>
      <c r="AL169" s="87"/>
      <c r="AM169" s="82">
        <f t="shared" si="8"/>
        <v>24.7</v>
      </c>
      <c r="AN169" s="83"/>
      <c r="AO169" s="83"/>
      <c r="AP169" s="84"/>
      <c r="AQ169" s="82">
        <f>100*(W169-AM169)/35</f>
        <v>0.8571428571428592</v>
      </c>
      <c r="AR169" s="83"/>
      <c r="AS169" s="83"/>
      <c r="AT169" s="84"/>
      <c r="AU169" s="85">
        <v>3</v>
      </c>
      <c r="AV169" s="86"/>
      <c r="AW169" s="86"/>
      <c r="AX169" s="87"/>
      <c r="AY169" s="85" t="str">
        <f t="shared" si="7"/>
        <v>В норме</v>
      </c>
      <c r="AZ169" s="86"/>
      <c r="BA169" s="86"/>
      <c r="BB169" s="87"/>
      <c r="BC169" s="12"/>
    </row>
    <row r="170" spans="1:55" ht="12.75" customHeight="1">
      <c r="A170" s="53">
        <v>4.1</v>
      </c>
      <c r="B170" s="55"/>
      <c r="C170" s="65" t="s">
        <v>428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4"/>
      <c r="S170" s="100">
        <v>20</v>
      </c>
      <c r="T170" s="101"/>
      <c r="U170" s="101"/>
      <c r="V170" s="102"/>
      <c r="W170" s="100">
        <v>20</v>
      </c>
      <c r="X170" s="101"/>
      <c r="Y170" s="101"/>
      <c r="Z170" s="102"/>
      <c r="AA170" s="91">
        <v>0.0384</v>
      </c>
      <c r="AB170" s="103"/>
      <c r="AC170" s="103"/>
      <c r="AD170" s="104"/>
      <c r="AE170" s="94">
        <f>AA170*500</f>
        <v>19.2</v>
      </c>
      <c r="AF170" s="80"/>
      <c r="AG170" s="80"/>
      <c r="AH170" s="81"/>
      <c r="AI170" s="85">
        <v>0</v>
      </c>
      <c r="AJ170" s="86"/>
      <c r="AK170" s="86"/>
      <c r="AL170" s="87"/>
      <c r="AM170" s="82">
        <f t="shared" si="8"/>
        <v>19.2</v>
      </c>
      <c r="AN170" s="83"/>
      <c r="AO170" s="83"/>
      <c r="AP170" s="84"/>
      <c r="AQ170" s="82">
        <f>100*(W170-AM170)/110</f>
        <v>0.727272727272728</v>
      </c>
      <c r="AR170" s="83"/>
      <c r="AS170" s="83"/>
      <c r="AT170" s="84"/>
      <c r="AU170" s="85">
        <v>3</v>
      </c>
      <c r="AV170" s="86"/>
      <c r="AW170" s="86"/>
      <c r="AX170" s="87"/>
      <c r="AY170" s="85" t="str">
        <f t="shared" si="7"/>
        <v>В норме</v>
      </c>
      <c r="AZ170" s="86"/>
      <c r="BA170" s="86"/>
      <c r="BB170" s="87"/>
      <c r="BC170" s="12"/>
    </row>
    <row r="171" spans="1:55" ht="12.75" customHeight="1">
      <c r="A171" s="53">
        <v>4.2</v>
      </c>
      <c r="B171" s="55"/>
      <c r="C171" s="65" t="s">
        <v>429</v>
      </c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100">
        <v>40</v>
      </c>
      <c r="T171" s="101"/>
      <c r="U171" s="101"/>
      <c r="V171" s="102"/>
      <c r="W171" s="100">
        <v>40</v>
      </c>
      <c r="X171" s="101"/>
      <c r="Y171" s="101"/>
      <c r="Z171" s="102"/>
      <c r="AA171" s="91">
        <v>0.0765</v>
      </c>
      <c r="AB171" s="103"/>
      <c r="AC171" s="103"/>
      <c r="AD171" s="104"/>
      <c r="AE171" s="94">
        <f>AA171*500</f>
        <v>38.25</v>
      </c>
      <c r="AF171" s="80"/>
      <c r="AG171" s="80"/>
      <c r="AH171" s="81"/>
      <c r="AI171" s="85">
        <v>0</v>
      </c>
      <c r="AJ171" s="86"/>
      <c r="AK171" s="86"/>
      <c r="AL171" s="87"/>
      <c r="AM171" s="82">
        <f t="shared" si="8"/>
        <v>38.25</v>
      </c>
      <c r="AN171" s="83"/>
      <c r="AO171" s="83"/>
      <c r="AP171" s="84"/>
      <c r="AQ171" s="82">
        <f>100*(W171-AM171)/110</f>
        <v>1.5909090909090908</v>
      </c>
      <c r="AR171" s="83"/>
      <c r="AS171" s="83"/>
      <c r="AT171" s="84"/>
      <c r="AU171" s="85">
        <v>3</v>
      </c>
      <c r="AV171" s="86"/>
      <c r="AW171" s="86"/>
      <c r="AX171" s="87"/>
      <c r="AY171" s="85" t="str">
        <f t="shared" si="7"/>
        <v>В норме</v>
      </c>
      <c r="AZ171" s="86"/>
      <c r="BA171" s="86"/>
      <c r="BB171" s="87"/>
      <c r="BC171" s="12"/>
    </row>
    <row r="172" spans="1:55" ht="12.75" customHeight="1">
      <c r="A172" s="53">
        <v>4.3</v>
      </c>
      <c r="B172" s="55"/>
      <c r="C172" s="65" t="s">
        <v>348</v>
      </c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4"/>
      <c r="S172" s="100">
        <v>60</v>
      </c>
      <c r="T172" s="101"/>
      <c r="U172" s="101"/>
      <c r="V172" s="102"/>
      <c r="W172" s="100">
        <v>60</v>
      </c>
      <c r="X172" s="101"/>
      <c r="Y172" s="101"/>
      <c r="Z172" s="102"/>
      <c r="AA172" s="91">
        <v>0.116</v>
      </c>
      <c r="AB172" s="103"/>
      <c r="AC172" s="103"/>
      <c r="AD172" s="104"/>
      <c r="AE172" s="94">
        <f>AA172*500</f>
        <v>58</v>
      </c>
      <c r="AF172" s="80"/>
      <c r="AG172" s="80"/>
      <c r="AH172" s="81"/>
      <c r="AI172" s="85">
        <v>0</v>
      </c>
      <c r="AJ172" s="86"/>
      <c r="AK172" s="86"/>
      <c r="AL172" s="87"/>
      <c r="AM172" s="82">
        <f t="shared" si="8"/>
        <v>58</v>
      </c>
      <c r="AN172" s="83"/>
      <c r="AO172" s="83"/>
      <c r="AP172" s="84"/>
      <c r="AQ172" s="82">
        <f>100*(W172-AM172)/110</f>
        <v>1.8181818181818181</v>
      </c>
      <c r="AR172" s="83"/>
      <c r="AS172" s="83"/>
      <c r="AT172" s="84"/>
      <c r="AU172" s="85">
        <v>3</v>
      </c>
      <c r="AV172" s="86"/>
      <c r="AW172" s="86"/>
      <c r="AX172" s="87"/>
      <c r="AY172" s="85" t="str">
        <f t="shared" si="7"/>
        <v>В норме</v>
      </c>
      <c r="AZ172" s="86"/>
      <c r="BA172" s="86"/>
      <c r="BB172" s="87"/>
      <c r="BC172" s="12"/>
    </row>
    <row r="173" spans="1:55" ht="12.75" customHeight="1">
      <c r="A173" s="53">
        <v>4.4</v>
      </c>
      <c r="B173" s="55"/>
      <c r="C173" s="65" t="s">
        <v>334</v>
      </c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4"/>
      <c r="S173" s="100">
        <v>70</v>
      </c>
      <c r="T173" s="101"/>
      <c r="U173" s="101"/>
      <c r="V173" s="102"/>
      <c r="W173" s="100">
        <v>70</v>
      </c>
      <c r="X173" s="101"/>
      <c r="Y173" s="101"/>
      <c r="Z173" s="102"/>
      <c r="AA173" s="91">
        <v>0.134</v>
      </c>
      <c r="AB173" s="103"/>
      <c r="AC173" s="103"/>
      <c r="AD173" s="104"/>
      <c r="AE173" s="94">
        <f>AA173*500</f>
        <v>67</v>
      </c>
      <c r="AF173" s="80"/>
      <c r="AG173" s="80"/>
      <c r="AH173" s="81"/>
      <c r="AI173" s="85">
        <v>0</v>
      </c>
      <c r="AJ173" s="86"/>
      <c r="AK173" s="86"/>
      <c r="AL173" s="87"/>
      <c r="AM173" s="82">
        <f t="shared" si="8"/>
        <v>67</v>
      </c>
      <c r="AN173" s="83"/>
      <c r="AO173" s="83"/>
      <c r="AP173" s="84"/>
      <c r="AQ173" s="82">
        <f>100*(W173-AM173)/110</f>
        <v>2.727272727272727</v>
      </c>
      <c r="AR173" s="83"/>
      <c r="AS173" s="83"/>
      <c r="AT173" s="84"/>
      <c r="AU173" s="85">
        <v>3</v>
      </c>
      <c r="AV173" s="86"/>
      <c r="AW173" s="86"/>
      <c r="AX173" s="87"/>
      <c r="AY173" s="85" t="str">
        <f t="shared" si="7"/>
        <v>В норме</v>
      </c>
      <c r="AZ173" s="86"/>
      <c r="BA173" s="86"/>
      <c r="BB173" s="87"/>
      <c r="BC173" s="12"/>
    </row>
    <row r="174" spans="1:55" ht="12.75" customHeight="1">
      <c r="A174" s="53">
        <v>3.5</v>
      </c>
      <c r="B174" s="55"/>
      <c r="C174" s="65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  <c r="S174" s="100">
        <v>80</v>
      </c>
      <c r="T174" s="101"/>
      <c r="U174" s="101"/>
      <c r="V174" s="102"/>
      <c r="W174" s="100">
        <v>80</v>
      </c>
      <c r="X174" s="101"/>
      <c r="Y174" s="101"/>
      <c r="Z174" s="102"/>
      <c r="AA174" s="91">
        <v>0.154</v>
      </c>
      <c r="AB174" s="103"/>
      <c r="AC174" s="103"/>
      <c r="AD174" s="104"/>
      <c r="AE174" s="94">
        <f>AA174*500</f>
        <v>77</v>
      </c>
      <c r="AF174" s="80"/>
      <c r="AG174" s="80"/>
      <c r="AH174" s="81"/>
      <c r="AI174" s="85">
        <v>0</v>
      </c>
      <c r="AJ174" s="86"/>
      <c r="AK174" s="86"/>
      <c r="AL174" s="87"/>
      <c r="AM174" s="82">
        <f aca="true" t="shared" si="9" ref="AM174:AM184">AE174+AI174</f>
        <v>77</v>
      </c>
      <c r="AN174" s="83"/>
      <c r="AO174" s="83"/>
      <c r="AP174" s="84"/>
      <c r="AQ174" s="82">
        <f>100*(W174-AM174)/110</f>
        <v>2.727272727272727</v>
      </c>
      <c r="AR174" s="83"/>
      <c r="AS174" s="83"/>
      <c r="AT174" s="84"/>
      <c r="AU174" s="85">
        <v>3</v>
      </c>
      <c r="AV174" s="86"/>
      <c r="AW174" s="86"/>
      <c r="AX174" s="87"/>
      <c r="AY174" s="85" t="str">
        <f aca="true" t="shared" si="10" ref="AY174:AY184">IF(MIN(AQ174)&gt;AU174,"Не годен","В норме")</f>
        <v>В норме</v>
      </c>
      <c r="AZ174" s="86"/>
      <c r="BA174" s="86"/>
      <c r="BB174" s="87"/>
      <c r="BC174" s="12"/>
    </row>
    <row r="175" spans="1:55" ht="12.75" customHeight="1">
      <c r="A175" s="53">
        <v>4.1</v>
      </c>
      <c r="B175" s="55"/>
      <c r="C175" s="65" t="s">
        <v>430</v>
      </c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4"/>
      <c r="S175" s="100">
        <v>2</v>
      </c>
      <c r="T175" s="101"/>
      <c r="U175" s="101"/>
      <c r="V175" s="102"/>
      <c r="W175" s="100">
        <v>2</v>
      </c>
      <c r="X175" s="101"/>
      <c r="Y175" s="101"/>
      <c r="Z175" s="102"/>
      <c r="AA175" s="94">
        <v>1.99</v>
      </c>
      <c r="AB175" s="95"/>
      <c r="AC175" s="95"/>
      <c r="AD175" s="96"/>
      <c r="AE175" s="94">
        <f>AA175</f>
        <v>1.99</v>
      </c>
      <c r="AF175" s="80"/>
      <c r="AG175" s="80"/>
      <c r="AH175" s="81"/>
      <c r="AI175" s="97" t="s">
        <v>431</v>
      </c>
      <c r="AJ175" s="98"/>
      <c r="AK175" s="98"/>
      <c r="AL175" s="99"/>
      <c r="AM175" s="82">
        <f t="shared" si="9"/>
        <v>1.99</v>
      </c>
      <c r="AN175" s="83"/>
      <c r="AO175" s="83"/>
      <c r="AP175" s="84"/>
      <c r="AQ175" s="82">
        <f>100*(W175-AM175)/10</f>
        <v>0.10000000000000009</v>
      </c>
      <c r="AR175" s="83"/>
      <c r="AS175" s="83"/>
      <c r="AT175" s="84"/>
      <c r="AU175" s="85">
        <v>3</v>
      </c>
      <c r="AV175" s="86"/>
      <c r="AW175" s="86"/>
      <c r="AX175" s="87"/>
      <c r="AY175" s="85" t="str">
        <f t="shared" si="10"/>
        <v>В норме</v>
      </c>
      <c r="AZ175" s="86"/>
      <c r="BA175" s="86"/>
      <c r="BB175" s="87"/>
      <c r="BC175" s="12"/>
    </row>
    <row r="176" spans="1:55" ht="12.75" customHeight="1">
      <c r="A176" s="53">
        <v>4.2</v>
      </c>
      <c r="B176" s="55"/>
      <c r="C176" s="65" t="s">
        <v>403</v>
      </c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4"/>
      <c r="S176" s="100">
        <v>4</v>
      </c>
      <c r="T176" s="101"/>
      <c r="U176" s="101"/>
      <c r="V176" s="102"/>
      <c r="W176" s="100">
        <v>4</v>
      </c>
      <c r="X176" s="101"/>
      <c r="Y176" s="101"/>
      <c r="Z176" s="102"/>
      <c r="AA176" s="94">
        <v>3.94</v>
      </c>
      <c r="AB176" s="95"/>
      <c r="AC176" s="95"/>
      <c r="AD176" s="96"/>
      <c r="AE176" s="94">
        <f>AA176</f>
        <v>3.94</v>
      </c>
      <c r="AF176" s="80"/>
      <c r="AG176" s="80"/>
      <c r="AH176" s="81"/>
      <c r="AI176" s="97" t="s">
        <v>431</v>
      </c>
      <c r="AJ176" s="98"/>
      <c r="AK176" s="98"/>
      <c r="AL176" s="99"/>
      <c r="AM176" s="82">
        <f t="shared" si="9"/>
        <v>3.94</v>
      </c>
      <c r="AN176" s="83"/>
      <c r="AO176" s="83"/>
      <c r="AP176" s="84"/>
      <c r="AQ176" s="82">
        <f>100*(W176-AM176)/10</f>
        <v>0.6000000000000005</v>
      </c>
      <c r="AR176" s="83"/>
      <c r="AS176" s="83"/>
      <c r="AT176" s="84"/>
      <c r="AU176" s="85">
        <v>3</v>
      </c>
      <c r="AV176" s="86"/>
      <c r="AW176" s="86"/>
      <c r="AX176" s="87"/>
      <c r="AY176" s="85" t="str">
        <f t="shared" si="10"/>
        <v>В норме</v>
      </c>
      <c r="AZ176" s="86"/>
      <c r="BA176" s="86"/>
      <c r="BB176" s="87"/>
      <c r="BC176" s="12"/>
    </row>
    <row r="177" spans="1:55" ht="12.75" customHeight="1">
      <c r="A177" s="53">
        <v>4.3</v>
      </c>
      <c r="B177" s="55"/>
      <c r="C177" s="65" t="s">
        <v>349</v>
      </c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4"/>
      <c r="S177" s="100">
        <v>6</v>
      </c>
      <c r="T177" s="101"/>
      <c r="U177" s="101"/>
      <c r="V177" s="102"/>
      <c r="W177" s="100">
        <v>6</v>
      </c>
      <c r="X177" s="101"/>
      <c r="Y177" s="101"/>
      <c r="Z177" s="102"/>
      <c r="AA177" s="94">
        <v>5.95</v>
      </c>
      <c r="AB177" s="95"/>
      <c r="AC177" s="95"/>
      <c r="AD177" s="96"/>
      <c r="AE177" s="94">
        <f>AA177</f>
        <v>5.95</v>
      </c>
      <c r="AF177" s="80"/>
      <c r="AG177" s="80"/>
      <c r="AH177" s="81"/>
      <c r="AI177" s="97" t="s">
        <v>431</v>
      </c>
      <c r="AJ177" s="98"/>
      <c r="AK177" s="98"/>
      <c r="AL177" s="99"/>
      <c r="AM177" s="82">
        <f t="shared" si="9"/>
        <v>5.95</v>
      </c>
      <c r="AN177" s="83"/>
      <c r="AO177" s="83"/>
      <c r="AP177" s="84"/>
      <c r="AQ177" s="82">
        <f>100*(W177-AM177)/10</f>
        <v>0.4999999999999982</v>
      </c>
      <c r="AR177" s="83"/>
      <c r="AS177" s="83"/>
      <c r="AT177" s="84"/>
      <c r="AU177" s="85">
        <v>3</v>
      </c>
      <c r="AV177" s="86"/>
      <c r="AW177" s="86"/>
      <c r="AX177" s="87"/>
      <c r="AY177" s="85" t="str">
        <f t="shared" si="10"/>
        <v>В норме</v>
      </c>
      <c r="AZ177" s="86"/>
      <c r="BA177" s="86"/>
      <c r="BB177" s="87"/>
      <c r="BC177" s="12"/>
    </row>
    <row r="178" spans="1:55" ht="12.75" customHeight="1">
      <c r="A178" s="53">
        <v>4.4</v>
      </c>
      <c r="B178" s="55"/>
      <c r="C178" s="65" t="s">
        <v>334</v>
      </c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4"/>
      <c r="S178" s="100">
        <v>8</v>
      </c>
      <c r="T178" s="101"/>
      <c r="U178" s="101"/>
      <c r="V178" s="102"/>
      <c r="W178" s="100">
        <v>8</v>
      </c>
      <c r="X178" s="101"/>
      <c r="Y178" s="101"/>
      <c r="Z178" s="102"/>
      <c r="AA178" s="94">
        <v>7.96</v>
      </c>
      <c r="AB178" s="95"/>
      <c r="AC178" s="95"/>
      <c r="AD178" s="96"/>
      <c r="AE178" s="94">
        <f>AA178</f>
        <v>7.96</v>
      </c>
      <c r="AF178" s="80"/>
      <c r="AG178" s="80"/>
      <c r="AH178" s="81"/>
      <c r="AI178" s="97" t="s">
        <v>431</v>
      </c>
      <c r="AJ178" s="98"/>
      <c r="AK178" s="98"/>
      <c r="AL178" s="99"/>
      <c r="AM178" s="82">
        <f t="shared" si="9"/>
        <v>7.96</v>
      </c>
      <c r="AN178" s="83"/>
      <c r="AO178" s="83"/>
      <c r="AP178" s="84"/>
      <c r="AQ178" s="82">
        <f>100*(W178-AM178)/10</f>
        <v>0.40000000000000036</v>
      </c>
      <c r="AR178" s="83"/>
      <c r="AS178" s="83"/>
      <c r="AT178" s="84"/>
      <c r="AU178" s="85">
        <v>3</v>
      </c>
      <c r="AV178" s="86"/>
      <c r="AW178" s="86"/>
      <c r="AX178" s="87"/>
      <c r="AY178" s="85" t="str">
        <f t="shared" si="10"/>
        <v>В норме</v>
      </c>
      <c r="AZ178" s="86"/>
      <c r="BA178" s="86"/>
      <c r="BB178" s="87"/>
      <c r="BC178" s="12"/>
    </row>
    <row r="179" spans="1:55" ht="12.75" customHeight="1">
      <c r="A179" s="53">
        <v>4.5</v>
      </c>
      <c r="B179" s="55"/>
      <c r="C179" s="65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4"/>
      <c r="S179" s="100">
        <v>10</v>
      </c>
      <c r="T179" s="101"/>
      <c r="U179" s="101"/>
      <c r="V179" s="102"/>
      <c r="W179" s="100">
        <v>10</v>
      </c>
      <c r="X179" s="101"/>
      <c r="Y179" s="101"/>
      <c r="Z179" s="102"/>
      <c r="AA179" s="94">
        <v>9.92</v>
      </c>
      <c r="AB179" s="95"/>
      <c r="AC179" s="95"/>
      <c r="AD179" s="96"/>
      <c r="AE179" s="94">
        <f>AA179</f>
        <v>9.92</v>
      </c>
      <c r="AF179" s="80"/>
      <c r="AG179" s="80"/>
      <c r="AH179" s="81"/>
      <c r="AI179" s="97" t="s">
        <v>431</v>
      </c>
      <c r="AJ179" s="98"/>
      <c r="AK179" s="98"/>
      <c r="AL179" s="99"/>
      <c r="AM179" s="82">
        <f t="shared" si="9"/>
        <v>9.92</v>
      </c>
      <c r="AN179" s="83"/>
      <c r="AO179" s="83"/>
      <c r="AP179" s="84"/>
      <c r="AQ179" s="82">
        <f>100*(W179-AM179)/10</f>
        <v>0.8000000000000007</v>
      </c>
      <c r="AR179" s="83"/>
      <c r="AS179" s="83"/>
      <c r="AT179" s="84"/>
      <c r="AU179" s="85">
        <v>3</v>
      </c>
      <c r="AV179" s="86"/>
      <c r="AW179" s="86"/>
      <c r="AX179" s="87"/>
      <c r="AY179" s="85" t="str">
        <f t="shared" si="10"/>
        <v>В норме</v>
      </c>
      <c r="AZ179" s="86"/>
      <c r="BA179" s="86"/>
      <c r="BB179" s="87"/>
      <c r="BC179" s="12"/>
    </row>
    <row r="180" spans="1:55" ht="12.75" customHeight="1">
      <c r="A180" s="53">
        <v>4.1</v>
      </c>
      <c r="B180" s="55"/>
      <c r="C180" s="65" t="s">
        <v>430</v>
      </c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4"/>
      <c r="S180" s="100">
        <v>2</v>
      </c>
      <c r="T180" s="101"/>
      <c r="U180" s="101"/>
      <c r="V180" s="102"/>
      <c r="W180" s="100">
        <v>2</v>
      </c>
      <c r="X180" s="101"/>
      <c r="Y180" s="101"/>
      <c r="Z180" s="102"/>
      <c r="AA180" s="94">
        <v>2.04</v>
      </c>
      <c r="AB180" s="95"/>
      <c r="AC180" s="95"/>
      <c r="AD180" s="96"/>
      <c r="AE180" s="94">
        <f>AA175</f>
        <v>1.99</v>
      </c>
      <c r="AF180" s="80"/>
      <c r="AG180" s="80"/>
      <c r="AH180" s="81"/>
      <c r="AI180" s="97" t="s">
        <v>431</v>
      </c>
      <c r="AJ180" s="98"/>
      <c r="AK180" s="98"/>
      <c r="AL180" s="99"/>
      <c r="AM180" s="82">
        <f t="shared" si="9"/>
        <v>1.99</v>
      </c>
      <c r="AN180" s="83"/>
      <c r="AO180" s="83"/>
      <c r="AP180" s="84"/>
      <c r="AQ180" s="82">
        <f>100*(W175-AM175)/10</f>
        <v>0.10000000000000009</v>
      </c>
      <c r="AR180" s="83"/>
      <c r="AS180" s="83"/>
      <c r="AT180" s="84"/>
      <c r="AU180" s="85">
        <v>3</v>
      </c>
      <c r="AV180" s="86"/>
      <c r="AW180" s="86"/>
      <c r="AX180" s="87"/>
      <c r="AY180" s="85" t="str">
        <f t="shared" si="10"/>
        <v>В норме</v>
      </c>
      <c r="AZ180" s="86"/>
      <c r="BA180" s="86"/>
      <c r="BB180" s="87"/>
      <c r="BC180" s="12"/>
    </row>
    <row r="181" spans="1:55" ht="12.75" customHeight="1">
      <c r="A181" s="53">
        <v>4.2</v>
      </c>
      <c r="B181" s="55"/>
      <c r="C181" s="65" t="s">
        <v>403</v>
      </c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  <c r="S181" s="100">
        <v>4</v>
      </c>
      <c r="T181" s="101"/>
      <c r="U181" s="101"/>
      <c r="V181" s="102"/>
      <c r="W181" s="100">
        <v>4</v>
      </c>
      <c r="X181" s="101"/>
      <c r="Y181" s="101"/>
      <c r="Z181" s="102"/>
      <c r="AA181" s="94">
        <v>4.09</v>
      </c>
      <c r="AB181" s="95"/>
      <c r="AC181" s="95"/>
      <c r="AD181" s="96"/>
      <c r="AE181" s="94">
        <f>AA181</f>
        <v>4.09</v>
      </c>
      <c r="AF181" s="80"/>
      <c r="AG181" s="80"/>
      <c r="AH181" s="81"/>
      <c r="AI181" s="97" t="s">
        <v>431</v>
      </c>
      <c r="AJ181" s="98"/>
      <c r="AK181" s="98"/>
      <c r="AL181" s="99"/>
      <c r="AM181" s="82">
        <f t="shared" si="9"/>
        <v>4.09</v>
      </c>
      <c r="AN181" s="83"/>
      <c r="AO181" s="83"/>
      <c r="AP181" s="84"/>
      <c r="AQ181" s="82">
        <f>100*(W181-AM181)/10</f>
        <v>-0.8999999999999986</v>
      </c>
      <c r="AR181" s="83"/>
      <c r="AS181" s="83"/>
      <c r="AT181" s="84"/>
      <c r="AU181" s="85">
        <v>3</v>
      </c>
      <c r="AV181" s="86"/>
      <c r="AW181" s="86"/>
      <c r="AX181" s="87"/>
      <c r="AY181" s="85" t="str">
        <f t="shared" si="10"/>
        <v>В норме</v>
      </c>
      <c r="AZ181" s="86"/>
      <c r="BA181" s="86"/>
      <c r="BB181" s="87"/>
      <c r="BC181" s="12"/>
    </row>
    <row r="182" spans="1:55" ht="12.75" customHeight="1">
      <c r="A182" s="53">
        <v>4.3</v>
      </c>
      <c r="B182" s="55"/>
      <c r="C182" s="65" t="s">
        <v>349</v>
      </c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4"/>
      <c r="S182" s="100">
        <v>6</v>
      </c>
      <c r="T182" s="101"/>
      <c r="U182" s="101"/>
      <c r="V182" s="102"/>
      <c r="W182" s="100">
        <v>6</v>
      </c>
      <c r="X182" s="101"/>
      <c r="Y182" s="101"/>
      <c r="Z182" s="102"/>
      <c r="AA182" s="94">
        <v>6.1</v>
      </c>
      <c r="AB182" s="95"/>
      <c r="AC182" s="95"/>
      <c r="AD182" s="96"/>
      <c r="AE182" s="94">
        <f>AA182</f>
        <v>6.1</v>
      </c>
      <c r="AF182" s="80"/>
      <c r="AG182" s="80"/>
      <c r="AH182" s="81"/>
      <c r="AI182" s="97" t="s">
        <v>431</v>
      </c>
      <c r="AJ182" s="98"/>
      <c r="AK182" s="98"/>
      <c r="AL182" s="99"/>
      <c r="AM182" s="82">
        <f t="shared" si="9"/>
        <v>6.1</v>
      </c>
      <c r="AN182" s="83"/>
      <c r="AO182" s="83"/>
      <c r="AP182" s="84"/>
      <c r="AQ182" s="82">
        <f>100*(W182-AM182)/10</f>
        <v>-0.9999999999999964</v>
      </c>
      <c r="AR182" s="83"/>
      <c r="AS182" s="83"/>
      <c r="AT182" s="84"/>
      <c r="AU182" s="85">
        <v>3</v>
      </c>
      <c r="AV182" s="86"/>
      <c r="AW182" s="86"/>
      <c r="AX182" s="87"/>
      <c r="AY182" s="85" t="str">
        <f t="shared" si="10"/>
        <v>В норме</v>
      </c>
      <c r="AZ182" s="86"/>
      <c r="BA182" s="86"/>
      <c r="BB182" s="87"/>
      <c r="BC182" s="12"/>
    </row>
    <row r="183" spans="1:55" ht="12.75" customHeight="1">
      <c r="A183" s="53">
        <v>4.4</v>
      </c>
      <c r="B183" s="55"/>
      <c r="C183" s="65" t="s">
        <v>334</v>
      </c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4"/>
      <c r="S183" s="100">
        <v>8</v>
      </c>
      <c r="T183" s="101"/>
      <c r="U183" s="101"/>
      <c r="V183" s="102"/>
      <c r="W183" s="100">
        <v>8</v>
      </c>
      <c r="X183" s="101"/>
      <c r="Y183" s="101"/>
      <c r="Z183" s="102"/>
      <c r="AA183" s="94">
        <v>8.2</v>
      </c>
      <c r="AB183" s="95"/>
      <c r="AC183" s="95"/>
      <c r="AD183" s="96"/>
      <c r="AE183" s="94">
        <f>AA183</f>
        <v>8.2</v>
      </c>
      <c r="AF183" s="80"/>
      <c r="AG183" s="80"/>
      <c r="AH183" s="81"/>
      <c r="AI183" s="97" t="s">
        <v>431</v>
      </c>
      <c r="AJ183" s="98"/>
      <c r="AK183" s="98"/>
      <c r="AL183" s="99"/>
      <c r="AM183" s="82">
        <f t="shared" si="9"/>
        <v>8.2</v>
      </c>
      <c r="AN183" s="83"/>
      <c r="AO183" s="83"/>
      <c r="AP183" s="84"/>
      <c r="AQ183" s="82">
        <f>100*(W183-AM183)/10</f>
        <v>-1.999999999999993</v>
      </c>
      <c r="AR183" s="83"/>
      <c r="AS183" s="83"/>
      <c r="AT183" s="84"/>
      <c r="AU183" s="85">
        <v>3</v>
      </c>
      <c r="AV183" s="86"/>
      <c r="AW183" s="86"/>
      <c r="AX183" s="87"/>
      <c r="AY183" s="85" t="str">
        <f t="shared" si="10"/>
        <v>В норме</v>
      </c>
      <c r="AZ183" s="86"/>
      <c r="BA183" s="86"/>
      <c r="BB183" s="87"/>
      <c r="BC183" s="12"/>
    </row>
    <row r="184" spans="1:55" ht="12.75" customHeight="1">
      <c r="A184" s="53">
        <v>4.5</v>
      </c>
      <c r="B184" s="55"/>
      <c r="C184" s="65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4"/>
      <c r="S184" s="100">
        <v>10</v>
      </c>
      <c r="T184" s="101"/>
      <c r="U184" s="101"/>
      <c r="V184" s="102"/>
      <c r="W184" s="100">
        <v>10</v>
      </c>
      <c r="X184" s="101"/>
      <c r="Y184" s="101"/>
      <c r="Z184" s="102"/>
      <c r="AA184" s="94">
        <v>10.25</v>
      </c>
      <c r="AB184" s="95"/>
      <c r="AC184" s="95"/>
      <c r="AD184" s="96"/>
      <c r="AE184" s="94">
        <f>AA184</f>
        <v>10.25</v>
      </c>
      <c r="AF184" s="80"/>
      <c r="AG184" s="80"/>
      <c r="AH184" s="81"/>
      <c r="AI184" s="97" t="s">
        <v>431</v>
      </c>
      <c r="AJ184" s="98"/>
      <c r="AK184" s="98"/>
      <c r="AL184" s="99"/>
      <c r="AM184" s="82">
        <f t="shared" si="9"/>
        <v>10.25</v>
      </c>
      <c r="AN184" s="83"/>
      <c r="AO184" s="83"/>
      <c r="AP184" s="84"/>
      <c r="AQ184" s="82">
        <f>100*(W184-AM184)/10</f>
        <v>-2.5</v>
      </c>
      <c r="AR184" s="83"/>
      <c r="AS184" s="83"/>
      <c r="AT184" s="84"/>
      <c r="AU184" s="85">
        <v>3</v>
      </c>
      <c r="AV184" s="86"/>
      <c r="AW184" s="86"/>
      <c r="AX184" s="87"/>
      <c r="AY184" s="85" t="str">
        <f t="shared" si="10"/>
        <v>В норме</v>
      </c>
      <c r="AZ184" s="86"/>
      <c r="BA184" s="86"/>
      <c r="BB184" s="87"/>
      <c r="BC184" s="12"/>
    </row>
    <row r="185" spans="1:55" ht="9" customHeight="1">
      <c r="A185" s="42"/>
      <c r="B185" s="4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</row>
    <row r="186" spans="1:35" ht="12.75" customHeight="1">
      <c r="A186" s="10" t="s">
        <v>320</v>
      </c>
      <c r="B186" s="11"/>
      <c r="N186" s="6"/>
      <c r="O186" s="6"/>
      <c r="P186" s="7"/>
      <c r="Q186" s="7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8"/>
      <c r="AI186" s="9"/>
    </row>
    <row r="187" spans="1:55" ht="18.75" customHeight="1">
      <c r="A187" s="152" t="s">
        <v>1</v>
      </c>
      <c r="B187" s="152"/>
      <c r="C187" s="56" t="s">
        <v>5</v>
      </c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7"/>
      <c r="S187" s="139" t="s">
        <v>6</v>
      </c>
      <c r="T187" s="140"/>
      <c r="U187" s="140"/>
      <c r="V187" s="141"/>
      <c r="W187" s="139" t="s">
        <v>7</v>
      </c>
      <c r="X187" s="140"/>
      <c r="Y187" s="140"/>
      <c r="Z187" s="141"/>
      <c r="AA187" s="139" t="s">
        <v>8</v>
      </c>
      <c r="AB187" s="140"/>
      <c r="AC187" s="140"/>
      <c r="AD187" s="141"/>
      <c r="AE187" s="139" t="s">
        <v>9</v>
      </c>
      <c r="AF187" s="140"/>
      <c r="AG187" s="140"/>
      <c r="AH187" s="141"/>
      <c r="AI187" s="139" t="s">
        <v>10</v>
      </c>
      <c r="AJ187" s="140"/>
      <c r="AK187" s="140"/>
      <c r="AL187" s="141"/>
      <c r="AM187" s="139" t="s">
        <v>28</v>
      </c>
      <c r="AN187" s="140"/>
      <c r="AO187" s="140"/>
      <c r="AP187" s="141"/>
      <c r="AQ187" s="139" t="s">
        <v>32</v>
      </c>
      <c r="AR187" s="140"/>
      <c r="AS187" s="140"/>
      <c r="AT187" s="141"/>
      <c r="AU187" s="121" t="s">
        <v>29</v>
      </c>
      <c r="AV187" s="122"/>
      <c r="AW187" s="122"/>
      <c r="AX187" s="123"/>
      <c r="AY187" s="139" t="s">
        <v>3</v>
      </c>
      <c r="AZ187" s="140"/>
      <c r="BA187" s="140"/>
      <c r="BB187" s="141"/>
      <c r="BC187" s="12"/>
    </row>
    <row r="188" spans="1:55" ht="12.75" customHeight="1">
      <c r="A188" s="128">
        <v>1</v>
      </c>
      <c r="B188" s="128"/>
      <c r="C188" s="129" t="s">
        <v>277</v>
      </c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1"/>
      <c r="S188" s="132"/>
      <c r="T188" s="122"/>
      <c r="U188" s="122"/>
      <c r="V188" s="123"/>
      <c r="W188" s="121"/>
      <c r="X188" s="122"/>
      <c r="Y188" s="122"/>
      <c r="Z188" s="123"/>
      <c r="AA188" s="132"/>
      <c r="AB188" s="122"/>
      <c r="AC188" s="122"/>
      <c r="AD188" s="123"/>
      <c r="AE188" s="135"/>
      <c r="AF188" s="122"/>
      <c r="AG188" s="122"/>
      <c r="AH188" s="123"/>
      <c r="AI188" s="125"/>
      <c r="AJ188" s="126"/>
      <c r="AK188" s="126"/>
      <c r="AL188" s="127"/>
      <c r="AM188" s="125"/>
      <c r="AN188" s="126"/>
      <c r="AO188" s="126"/>
      <c r="AP188" s="127"/>
      <c r="AQ188" s="135"/>
      <c r="AR188" s="122"/>
      <c r="AS188" s="122"/>
      <c r="AT188" s="123"/>
      <c r="AU188" s="82"/>
      <c r="AV188" s="122"/>
      <c r="AW188" s="122"/>
      <c r="AX188" s="123"/>
      <c r="AY188" s="121" t="s">
        <v>14</v>
      </c>
      <c r="AZ188" s="122"/>
      <c r="BA188" s="122"/>
      <c r="BB188" s="123"/>
      <c r="BC188" s="12"/>
    </row>
    <row r="189" spans="1:55" ht="12.75" customHeight="1">
      <c r="A189" s="128">
        <v>2</v>
      </c>
      <c r="B189" s="128"/>
      <c r="C189" s="129" t="s">
        <v>250</v>
      </c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1"/>
      <c r="S189" s="132"/>
      <c r="T189" s="122"/>
      <c r="U189" s="122"/>
      <c r="V189" s="123"/>
      <c r="W189" s="121"/>
      <c r="X189" s="122"/>
      <c r="Y189" s="122"/>
      <c r="Z189" s="123"/>
      <c r="AA189" s="132"/>
      <c r="AB189" s="122"/>
      <c r="AC189" s="122"/>
      <c r="AD189" s="123"/>
      <c r="AE189" s="135"/>
      <c r="AF189" s="122"/>
      <c r="AG189" s="122"/>
      <c r="AH189" s="123"/>
      <c r="AI189" s="125"/>
      <c r="AJ189" s="126"/>
      <c r="AK189" s="126"/>
      <c r="AL189" s="127"/>
      <c r="AM189" s="125"/>
      <c r="AN189" s="126"/>
      <c r="AO189" s="126"/>
      <c r="AP189" s="127"/>
      <c r="AQ189" s="135"/>
      <c r="AR189" s="122"/>
      <c r="AS189" s="122"/>
      <c r="AT189" s="123"/>
      <c r="AU189" s="82"/>
      <c r="AV189" s="122"/>
      <c r="AW189" s="122"/>
      <c r="AX189" s="123"/>
      <c r="AY189" s="121" t="s">
        <v>14</v>
      </c>
      <c r="AZ189" s="122"/>
      <c r="BA189" s="122"/>
      <c r="BB189" s="123"/>
      <c r="BC189" s="12"/>
    </row>
    <row r="190" spans="1:55" ht="12.75" customHeight="1">
      <c r="A190" s="128">
        <v>3</v>
      </c>
      <c r="B190" s="128"/>
      <c r="C190" s="129" t="s">
        <v>278</v>
      </c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1"/>
      <c r="S190" s="132"/>
      <c r="T190" s="122"/>
      <c r="U190" s="122"/>
      <c r="V190" s="123"/>
      <c r="W190" s="121"/>
      <c r="X190" s="122"/>
      <c r="Y190" s="122"/>
      <c r="Z190" s="123"/>
      <c r="AA190" s="132"/>
      <c r="AB190" s="122"/>
      <c r="AC190" s="122"/>
      <c r="AD190" s="123"/>
      <c r="AE190" s="135"/>
      <c r="AF190" s="122"/>
      <c r="AG190" s="122"/>
      <c r="AH190" s="123"/>
      <c r="AI190" s="125"/>
      <c r="AJ190" s="126"/>
      <c r="AK190" s="126"/>
      <c r="AL190" s="127"/>
      <c r="AM190" s="125"/>
      <c r="AN190" s="126"/>
      <c r="AO190" s="126"/>
      <c r="AP190" s="127"/>
      <c r="AQ190" s="135"/>
      <c r="AR190" s="122"/>
      <c r="AS190" s="122"/>
      <c r="AT190" s="123"/>
      <c r="AU190" s="82"/>
      <c r="AV190" s="122"/>
      <c r="AW190" s="122"/>
      <c r="AX190" s="123"/>
      <c r="AY190" s="121" t="s">
        <v>14</v>
      </c>
      <c r="AZ190" s="122"/>
      <c r="BA190" s="122"/>
      <c r="BB190" s="123"/>
      <c r="BC190" s="12"/>
    </row>
    <row r="191" spans="1:55" ht="12.75" customHeight="1">
      <c r="A191" s="128">
        <v>4</v>
      </c>
      <c r="B191" s="128"/>
      <c r="C191" s="129" t="s">
        <v>279</v>
      </c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1"/>
      <c r="S191" s="132"/>
      <c r="T191" s="122"/>
      <c r="U191" s="122"/>
      <c r="V191" s="123"/>
      <c r="W191" s="121"/>
      <c r="X191" s="122"/>
      <c r="Y191" s="122"/>
      <c r="Z191" s="123"/>
      <c r="AA191" s="132"/>
      <c r="AB191" s="122"/>
      <c r="AC191" s="122"/>
      <c r="AD191" s="123"/>
      <c r="AE191" s="135"/>
      <c r="AF191" s="122"/>
      <c r="AG191" s="122"/>
      <c r="AH191" s="123"/>
      <c r="AI191" s="125"/>
      <c r="AJ191" s="126"/>
      <c r="AK191" s="126"/>
      <c r="AL191" s="127"/>
      <c r="AM191" s="125"/>
      <c r="AN191" s="126"/>
      <c r="AO191" s="126"/>
      <c r="AP191" s="127"/>
      <c r="AQ191" s="135"/>
      <c r="AR191" s="122"/>
      <c r="AS191" s="122"/>
      <c r="AT191" s="123"/>
      <c r="AU191" s="82"/>
      <c r="AV191" s="122"/>
      <c r="AW191" s="122"/>
      <c r="AX191" s="123"/>
      <c r="AY191" s="121" t="s">
        <v>14</v>
      </c>
      <c r="AZ191" s="122"/>
      <c r="BA191" s="122"/>
      <c r="BB191" s="123"/>
      <c r="BC191" s="12"/>
    </row>
    <row r="192" spans="1:55" ht="12.75" customHeight="1">
      <c r="A192" s="128">
        <v>5</v>
      </c>
      <c r="B192" s="128"/>
      <c r="C192" s="129" t="s">
        <v>280</v>
      </c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1"/>
      <c r="S192" s="132"/>
      <c r="T192" s="122"/>
      <c r="U192" s="122"/>
      <c r="V192" s="123"/>
      <c r="W192" s="121"/>
      <c r="X192" s="122"/>
      <c r="Y192" s="122"/>
      <c r="Z192" s="123"/>
      <c r="AA192" s="132"/>
      <c r="AB192" s="122"/>
      <c r="AC192" s="122"/>
      <c r="AD192" s="123"/>
      <c r="AE192" s="135"/>
      <c r="AF192" s="122"/>
      <c r="AG192" s="122"/>
      <c r="AH192" s="123"/>
      <c r="AI192" s="125"/>
      <c r="AJ192" s="126"/>
      <c r="AK192" s="126"/>
      <c r="AL192" s="127"/>
      <c r="AM192" s="125"/>
      <c r="AN192" s="126"/>
      <c r="AO192" s="126"/>
      <c r="AP192" s="127"/>
      <c r="AQ192" s="135"/>
      <c r="AR192" s="122"/>
      <c r="AS192" s="122"/>
      <c r="AT192" s="123"/>
      <c r="AU192" s="82"/>
      <c r="AV192" s="122"/>
      <c r="AW192" s="122"/>
      <c r="AX192" s="123"/>
      <c r="AY192" s="121" t="s">
        <v>14</v>
      </c>
      <c r="AZ192" s="122"/>
      <c r="BA192" s="122"/>
      <c r="BB192" s="123"/>
      <c r="BC192" s="12"/>
    </row>
    <row r="193" spans="1:55" ht="12.75" customHeight="1">
      <c r="A193" s="128">
        <v>6</v>
      </c>
      <c r="B193" s="128"/>
      <c r="C193" s="129" t="s">
        <v>281</v>
      </c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1"/>
      <c r="S193" s="132"/>
      <c r="T193" s="122"/>
      <c r="U193" s="122"/>
      <c r="V193" s="123"/>
      <c r="W193" s="121"/>
      <c r="X193" s="122"/>
      <c r="Y193" s="122"/>
      <c r="Z193" s="123"/>
      <c r="AA193" s="132"/>
      <c r="AB193" s="122"/>
      <c r="AC193" s="122"/>
      <c r="AD193" s="123"/>
      <c r="AE193" s="135"/>
      <c r="AF193" s="122"/>
      <c r="AG193" s="122"/>
      <c r="AH193" s="123"/>
      <c r="AI193" s="125"/>
      <c r="AJ193" s="126"/>
      <c r="AK193" s="126"/>
      <c r="AL193" s="127"/>
      <c r="AM193" s="125"/>
      <c r="AN193" s="126"/>
      <c r="AO193" s="126"/>
      <c r="AP193" s="127"/>
      <c r="AQ193" s="135"/>
      <c r="AR193" s="122"/>
      <c r="AS193" s="122"/>
      <c r="AT193" s="123"/>
      <c r="AU193" s="82"/>
      <c r="AV193" s="122"/>
      <c r="AW193" s="122"/>
      <c r="AX193" s="123"/>
      <c r="AY193" s="121" t="s">
        <v>14</v>
      </c>
      <c r="AZ193" s="122"/>
      <c r="BA193" s="122"/>
      <c r="BB193" s="123"/>
      <c r="BC193" s="12"/>
    </row>
    <row r="194" spans="1:55" ht="12.75" customHeight="1">
      <c r="A194" s="128">
        <v>7</v>
      </c>
      <c r="B194" s="128"/>
      <c r="C194" s="129" t="s">
        <v>282</v>
      </c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1"/>
      <c r="S194" s="132"/>
      <c r="T194" s="122"/>
      <c r="U194" s="122"/>
      <c r="V194" s="123"/>
      <c r="W194" s="121"/>
      <c r="X194" s="122"/>
      <c r="Y194" s="122"/>
      <c r="Z194" s="123"/>
      <c r="AA194" s="132"/>
      <c r="AB194" s="122"/>
      <c r="AC194" s="122"/>
      <c r="AD194" s="123"/>
      <c r="AE194" s="135"/>
      <c r="AF194" s="122"/>
      <c r="AG194" s="122"/>
      <c r="AH194" s="123"/>
      <c r="AI194" s="125"/>
      <c r="AJ194" s="126"/>
      <c r="AK194" s="126"/>
      <c r="AL194" s="127"/>
      <c r="AM194" s="125"/>
      <c r="AN194" s="126"/>
      <c r="AO194" s="126"/>
      <c r="AP194" s="127"/>
      <c r="AQ194" s="135"/>
      <c r="AR194" s="122"/>
      <c r="AS194" s="122"/>
      <c r="AT194" s="123"/>
      <c r="AU194" s="82"/>
      <c r="AV194" s="122"/>
      <c r="AW194" s="122"/>
      <c r="AX194" s="123"/>
      <c r="AY194" s="121" t="s">
        <v>14</v>
      </c>
      <c r="AZ194" s="122"/>
      <c r="BA194" s="122"/>
      <c r="BB194" s="123"/>
      <c r="BC194" s="12"/>
    </row>
    <row r="195" spans="1:55" ht="12.75" customHeight="1">
      <c r="A195" s="128">
        <v>8</v>
      </c>
      <c r="B195" s="128"/>
      <c r="C195" s="129" t="s">
        <v>409</v>
      </c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1"/>
      <c r="S195" s="132"/>
      <c r="T195" s="122"/>
      <c r="U195" s="122"/>
      <c r="V195" s="123"/>
      <c r="W195" s="121"/>
      <c r="X195" s="122"/>
      <c r="Y195" s="122"/>
      <c r="Z195" s="123"/>
      <c r="AA195" s="132"/>
      <c r="AB195" s="122"/>
      <c r="AC195" s="122"/>
      <c r="AD195" s="123"/>
      <c r="AE195" s="135"/>
      <c r="AF195" s="122"/>
      <c r="AG195" s="122"/>
      <c r="AH195" s="123"/>
      <c r="AI195" s="125"/>
      <c r="AJ195" s="126"/>
      <c r="AK195" s="126"/>
      <c r="AL195" s="127"/>
      <c r="AM195" s="125"/>
      <c r="AN195" s="126"/>
      <c r="AO195" s="126"/>
      <c r="AP195" s="127"/>
      <c r="AQ195" s="176"/>
      <c r="AR195" s="122"/>
      <c r="AS195" s="122"/>
      <c r="AT195" s="123"/>
      <c r="AU195" s="82"/>
      <c r="AV195" s="122"/>
      <c r="AW195" s="122"/>
      <c r="AX195" s="123"/>
      <c r="AY195" s="121" t="s">
        <v>14</v>
      </c>
      <c r="AZ195" s="122"/>
      <c r="BA195" s="122"/>
      <c r="BB195" s="123"/>
      <c r="BC195" s="12"/>
    </row>
    <row r="196" spans="1:55" ht="12.75" customHeight="1">
      <c r="A196" s="128">
        <v>9</v>
      </c>
      <c r="B196" s="128"/>
      <c r="C196" s="129" t="s">
        <v>409</v>
      </c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1"/>
      <c r="S196" s="132"/>
      <c r="T196" s="122"/>
      <c r="U196" s="122"/>
      <c r="V196" s="123"/>
      <c r="W196" s="121"/>
      <c r="X196" s="122"/>
      <c r="Y196" s="122"/>
      <c r="Z196" s="123"/>
      <c r="AA196" s="132"/>
      <c r="AB196" s="122"/>
      <c r="AC196" s="122"/>
      <c r="AD196" s="123"/>
      <c r="AE196" s="135"/>
      <c r="AF196" s="122"/>
      <c r="AG196" s="122"/>
      <c r="AH196" s="123"/>
      <c r="AI196" s="125"/>
      <c r="AJ196" s="126"/>
      <c r="AK196" s="126"/>
      <c r="AL196" s="127"/>
      <c r="AM196" s="125"/>
      <c r="AN196" s="126"/>
      <c r="AO196" s="126"/>
      <c r="AP196" s="127"/>
      <c r="AQ196" s="176"/>
      <c r="AR196" s="122"/>
      <c r="AS196" s="122"/>
      <c r="AT196" s="123"/>
      <c r="AU196" s="82"/>
      <c r="AV196" s="122"/>
      <c r="AW196" s="122"/>
      <c r="AX196" s="123"/>
      <c r="AY196" s="121" t="s">
        <v>14</v>
      </c>
      <c r="AZ196" s="122"/>
      <c r="BA196" s="122"/>
      <c r="BB196" s="123"/>
      <c r="BC196" s="12"/>
    </row>
    <row r="197" spans="1:55" ht="12.75" customHeight="1">
      <c r="A197" s="128">
        <v>10</v>
      </c>
      <c r="B197" s="128"/>
      <c r="C197" s="129" t="s">
        <v>409</v>
      </c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1"/>
      <c r="S197" s="132"/>
      <c r="T197" s="122"/>
      <c r="U197" s="122"/>
      <c r="V197" s="123"/>
      <c r="W197" s="121"/>
      <c r="X197" s="122"/>
      <c r="Y197" s="122"/>
      <c r="Z197" s="123"/>
      <c r="AA197" s="132"/>
      <c r="AB197" s="122"/>
      <c r="AC197" s="122"/>
      <c r="AD197" s="123"/>
      <c r="AE197" s="135"/>
      <c r="AF197" s="122"/>
      <c r="AG197" s="122"/>
      <c r="AH197" s="123"/>
      <c r="AI197" s="125"/>
      <c r="AJ197" s="126"/>
      <c r="AK197" s="126"/>
      <c r="AL197" s="127"/>
      <c r="AM197" s="125"/>
      <c r="AN197" s="126"/>
      <c r="AO197" s="126"/>
      <c r="AP197" s="127"/>
      <c r="AQ197" s="176"/>
      <c r="AR197" s="122"/>
      <c r="AS197" s="122"/>
      <c r="AT197" s="123"/>
      <c r="AU197" s="82"/>
      <c r="AV197" s="122"/>
      <c r="AW197" s="122"/>
      <c r="AX197" s="123"/>
      <c r="AY197" s="121" t="s">
        <v>14</v>
      </c>
      <c r="AZ197" s="122"/>
      <c r="BA197" s="122"/>
      <c r="BB197" s="123"/>
      <c r="BC197" s="12"/>
    </row>
    <row r="198" spans="1:55" ht="12.75" customHeight="1">
      <c r="A198" s="128">
        <v>11</v>
      </c>
      <c r="B198" s="128"/>
      <c r="C198" s="175" t="s">
        <v>420</v>
      </c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6"/>
      <c r="S198" s="132"/>
      <c r="T198" s="133"/>
      <c r="U198" s="133"/>
      <c r="V198" s="134"/>
      <c r="W198" s="132"/>
      <c r="X198" s="133"/>
      <c r="Y198" s="133"/>
      <c r="Z198" s="134"/>
      <c r="AA198" s="132"/>
      <c r="AB198" s="133"/>
      <c r="AC198" s="133"/>
      <c r="AD198" s="134"/>
      <c r="AE198" s="176"/>
      <c r="AF198" s="133"/>
      <c r="AG198" s="133"/>
      <c r="AH198" s="134"/>
      <c r="AI198" s="187"/>
      <c r="AJ198" s="188"/>
      <c r="AK198" s="188"/>
      <c r="AL198" s="189"/>
      <c r="AM198" s="187"/>
      <c r="AN198" s="188"/>
      <c r="AO198" s="188"/>
      <c r="AP198" s="189"/>
      <c r="AQ198" s="176"/>
      <c r="AR198" s="133"/>
      <c r="AS198" s="133"/>
      <c r="AT198" s="134"/>
      <c r="AU198" s="184"/>
      <c r="AV198" s="133"/>
      <c r="AW198" s="133"/>
      <c r="AX198" s="134"/>
      <c r="AY198" s="132" t="s">
        <v>14</v>
      </c>
      <c r="AZ198" s="133"/>
      <c r="BA198" s="133"/>
      <c r="BB198" s="134"/>
      <c r="BC198" s="12"/>
    </row>
    <row r="199" spans="1:55" ht="12.75" customHeight="1">
      <c r="A199" s="128">
        <v>12</v>
      </c>
      <c r="B199" s="128"/>
      <c r="C199" s="175" t="s">
        <v>235</v>
      </c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6"/>
      <c r="S199" s="132"/>
      <c r="T199" s="133"/>
      <c r="U199" s="133"/>
      <c r="V199" s="134"/>
      <c r="W199" s="132"/>
      <c r="X199" s="133"/>
      <c r="Y199" s="133"/>
      <c r="Z199" s="134"/>
      <c r="AA199" s="132"/>
      <c r="AB199" s="133"/>
      <c r="AC199" s="133"/>
      <c r="AD199" s="134"/>
      <c r="AE199" s="176"/>
      <c r="AF199" s="133"/>
      <c r="AG199" s="133"/>
      <c r="AH199" s="134"/>
      <c r="AI199" s="187"/>
      <c r="AJ199" s="188"/>
      <c r="AK199" s="188"/>
      <c r="AL199" s="189"/>
      <c r="AM199" s="187"/>
      <c r="AN199" s="188"/>
      <c r="AO199" s="188"/>
      <c r="AP199" s="189"/>
      <c r="AQ199" s="176"/>
      <c r="AR199" s="133"/>
      <c r="AS199" s="133"/>
      <c r="AT199" s="134"/>
      <c r="AU199" s="184"/>
      <c r="AV199" s="133"/>
      <c r="AW199" s="133"/>
      <c r="AX199" s="134"/>
      <c r="AY199" s="132" t="s">
        <v>14</v>
      </c>
      <c r="AZ199" s="133"/>
      <c r="BA199" s="133"/>
      <c r="BB199" s="134"/>
      <c r="BC199" s="12"/>
    </row>
    <row r="200" spans="1:55" ht="12.75" customHeight="1">
      <c r="A200" s="128">
        <v>13</v>
      </c>
      <c r="B200" s="128"/>
      <c r="C200" s="175" t="s">
        <v>235</v>
      </c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6"/>
      <c r="S200" s="132"/>
      <c r="T200" s="133"/>
      <c r="U200" s="133"/>
      <c r="V200" s="134"/>
      <c r="W200" s="132"/>
      <c r="X200" s="133"/>
      <c r="Y200" s="133"/>
      <c r="Z200" s="134"/>
      <c r="AA200" s="132"/>
      <c r="AB200" s="133"/>
      <c r="AC200" s="133"/>
      <c r="AD200" s="134"/>
      <c r="AE200" s="135"/>
      <c r="AF200" s="122"/>
      <c r="AG200" s="122"/>
      <c r="AH200" s="123"/>
      <c r="AI200" s="187"/>
      <c r="AJ200" s="188"/>
      <c r="AK200" s="188"/>
      <c r="AL200" s="189"/>
      <c r="AM200" s="187"/>
      <c r="AN200" s="188"/>
      <c r="AO200" s="188"/>
      <c r="AP200" s="189"/>
      <c r="AQ200" s="176"/>
      <c r="AR200" s="133"/>
      <c r="AS200" s="133"/>
      <c r="AT200" s="134"/>
      <c r="AU200" s="184"/>
      <c r="AV200" s="133"/>
      <c r="AW200" s="133"/>
      <c r="AX200" s="134"/>
      <c r="AY200" s="132" t="s">
        <v>14</v>
      </c>
      <c r="AZ200" s="133"/>
      <c r="BA200" s="133"/>
      <c r="BB200" s="134"/>
      <c r="BC200" s="12"/>
    </row>
    <row r="201" spans="1:55" ht="12.75" customHeight="1">
      <c r="A201" s="128">
        <v>14</v>
      </c>
      <c r="B201" s="128"/>
      <c r="C201" s="175" t="s">
        <v>268</v>
      </c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6"/>
      <c r="S201" s="132"/>
      <c r="T201" s="133"/>
      <c r="U201" s="133"/>
      <c r="V201" s="134"/>
      <c r="W201" s="132"/>
      <c r="X201" s="133"/>
      <c r="Y201" s="133"/>
      <c r="Z201" s="134"/>
      <c r="AA201" s="132"/>
      <c r="AB201" s="133"/>
      <c r="AC201" s="133"/>
      <c r="AD201" s="134"/>
      <c r="AE201" s="176"/>
      <c r="AF201" s="133"/>
      <c r="AG201" s="133"/>
      <c r="AH201" s="134"/>
      <c r="AI201" s="187"/>
      <c r="AJ201" s="188"/>
      <c r="AK201" s="188"/>
      <c r="AL201" s="189"/>
      <c r="AM201" s="187"/>
      <c r="AN201" s="188"/>
      <c r="AO201" s="188"/>
      <c r="AP201" s="189"/>
      <c r="AQ201" s="176"/>
      <c r="AR201" s="133"/>
      <c r="AS201" s="133"/>
      <c r="AT201" s="134"/>
      <c r="AU201" s="184"/>
      <c r="AV201" s="133"/>
      <c r="AW201" s="133"/>
      <c r="AX201" s="134"/>
      <c r="AY201" s="132" t="s">
        <v>14</v>
      </c>
      <c r="AZ201" s="133"/>
      <c r="BA201" s="133"/>
      <c r="BB201" s="134"/>
      <c r="BC201" s="12"/>
    </row>
    <row r="202" spans="1:55" ht="12.75" customHeight="1">
      <c r="A202" s="128">
        <v>15</v>
      </c>
      <c r="B202" s="128"/>
      <c r="C202" s="175" t="s">
        <v>271</v>
      </c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6"/>
      <c r="S202" s="132"/>
      <c r="T202" s="133"/>
      <c r="U202" s="133"/>
      <c r="V202" s="134"/>
      <c r="W202" s="132"/>
      <c r="X202" s="133"/>
      <c r="Y202" s="133"/>
      <c r="Z202" s="134"/>
      <c r="AA202" s="132"/>
      <c r="AB202" s="133"/>
      <c r="AC202" s="133"/>
      <c r="AD202" s="134"/>
      <c r="AE202" s="176"/>
      <c r="AF202" s="133"/>
      <c r="AG202" s="133"/>
      <c r="AH202" s="134"/>
      <c r="AI202" s="187"/>
      <c r="AJ202" s="188"/>
      <c r="AK202" s="188"/>
      <c r="AL202" s="189"/>
      <c r="AM202" s="187"/>
      <c r="AN202" s="188"/>
      <c r="AO202" s="188"/>
      <c r="AP202" s="189"/>
      <c r="AQ202" s="176"/>
      <c r="AR202" s="133"/>
      <c r="AS202" s="133"/>
      <c r="AT202" s="134"/>
      <c r="AU202" s="176"/>
      <c r="AV202" s="133"/>
      <c r="AW202" s="133"/>
      <c r="AX202" s="134"/>
      <c r="AY202" s="132" t="s">
        <v>14</v>
      </c>
      <c r="AZ202" s="133"/>
      <c r="BA202" s="133"/>
      <c r="BB202" s="134"/>
      <c r="BC202" s="12"/>
    </row>
    <row r="203" spans="1:55" ht="12.75" customHeight="1">
      <c r="A203" s="128">
        <v>16</v>
      </c>
      <c r="B203" s="128"/>
      <c r="C203" s="175" t="s">
        <v>283</v>
      </c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6"/>
      <c r="S203" s="132"/>
      <c r="T203" s="133"/>
      <c r="U203" s="133"/>
      <c r="V203" s="134"/>
      <c r="W203" s="132"/>
      <c r="X203" s="133"/>
      <c r="Y203" s="133"/>
      <c r="Z203" s="134"/>
      <c r="AA203" s="135"/>
      <c r="AB203" s="122"/>
      <c r="AC203" s="122"/>
      <c r="AD203" s="123"/>
      <c r="AE203" s="176"/>
      <c r="AF203" s="133"/>
      <c r="AG203" s="133"/>
      <c r="AH203" s="134"/>
      <c r="AI203" s="187"/>
      <c r="AJ203" s="188"/>
      <c r="AK203" s="188"/>
      <c r="AL203" s="189"/>
      <c r="AM203" s="187"/>
      <c r="AN203" s="188"/>
      <c r="AO203" s="188"/>
      <c r="AP203" s="189"/>
      <c r="AQ203" s="176"/>
      <c r="AR203" s="133"/>
      <c r="AS203" s="133"/>
      <c r="AT203" s="134"/>
      <c r="AU203" s="184"/>
      <c r="AV203" s="133"/>
      <c r="AW203" s="133"/>
      <c r="AX203" s="134"/>
      <c r="AY203" s="132" t="s">
        <v>14</v>
      </c>
      <c r="AZ203" s="133"/>
      <c r="BA203" s="133"/>
      <c r="BB203" s="134"/>
      <c r="BC203" s="12"/>
    </row>
    <row r="204" spans="1:55" ht="12.75" customHeight="1">
      <c r="A204" s="128">
        <v>17</v>
      </c>
      <c r="B204" s="128"/>
      <c r="C204" s="175" t="s">
        <v>421</v>
      </c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6"/>
      <c r="S204" s="132"/>
      <c r="T204" s="133"/>
      <c r="U204" s="133"/>
      <c r="V204" s="134"/>
      <c r="W204" s="132"/>
      <c r="X204" s="133"/>
      <c r="Y204" s="133"/>
      <c r="Z204" s="134"/>
      <c r="AA204" s="132"/>
      <c r="AB204" s="133"/>
      <c r="AC204" s="133"/>
      <c r="AD204" s="134"/>
      <c r="AE204" s="176"/>
      <c r="AF204" s="133"/>
      <c r="AG204" s="133"/>
      <c r="AH204" s="134"/>
      <c r="AI204" s="187"/>
      <c r="AJ204" s="188"/>
      <c r="AK204" s="188"/>
      <c r="AL204" s="189"/>
      <c r="AM204" s="187"/>
      <c r="AN204" s="188"/>
      <c r="AO204" s="188"/>
      <c r="AP204" s="189"/>
      <c r="AQ204" s="176"/>
      <c r="AR204" s="133"/>
      <c r="AS204" s="133"/>
      <c r="AT204" s="134"/>
      <c r="AU204" s="184"/>
      <c r="AV204" s="133"/>
      <c r="AW204" s="133"/>
      <c r="AX204" s="134"/>
      <c r="AY204" s="132" t="s">
        <v>14</v>
      </c>
      <c r="AZ204" s="133"/>
      <c r="BA204" s="133"/>
      <c r="BB204" s="134"/>
      <c r="BC204" s="12"/>
    </row>
    <row r="205" spans="1:55" ht="12.75" customHeight="1">
      <c r="A205" s="128">
        <v>18</v>
      </c>
      <c r="B205" s="128"/>
      <c r="C205" s="175" t="s">
        <v>284</v>
      </c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6"/>
      <c r="S205" s="132"/>
      <c r="T205" s="133"/>
      <c r="U205" s="133"/>
      <c r="V205" s="134"/>
      <c r="W205" s="132"/>
      <c r="X205" s="133"/>
      <c r="Y205" s="133"/>
      <c r="Z205" s="134"/>
      <c r="AA205" s="132"/>
      <c r="AB205" s="133"/>
      <c r="AC205" s="133"/>
      <c r="AD205" s="134"/>
      <c r="AE205" s="176"/>
      <c r="AF205" s="133"/>
      <c r="AG205" s="133"/>
      <c r="AH205" s="134"/>
      <c r="AI205" s="187"/>
      <c r="AJ205" s="188"/>
      <c r="AK205" s="188"/>
      <c r="AL205" s="189"/>
      <c r="AM205" s="187"/>
      <c r="AN205" s="188"/>
      <c r="AO205" s="188"/>
      <c r="AP205" s="189"/>
      <c r="AQ205" s="176"/>
      <c r="AR205" s="133"/>
      <c r="AS205" s="133"/>
      <c r="AT205" s="134"/>
      <c r="AU205" s="184"/>
      <c r="AV205" s="133"/>
      <c r="AW205" s="133"/>
      <c r="AX205" s="134"/>
      <c r="AY205" s="132" t="s">
        <v>14</v>
      </c>
      <c r="AZ205" s="133"/>
      <c r="BA205" s="133"/>
      <c r="BB205" s="134"/>
      <c r="BC205" s="12"/>
    </row>
    <row r="206" spans="1:55" ht="12.75" customHeight="1">
      <c r="A206" s="128">
        <v>19</v>
      </c>
      <c r="B206" s="128"/>
      <c r="C206" s="175" t="s">
        <v>254</v>
      </c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6"/>
      <c r="S206" s="132"/>
      <c r="T206" s="133"/>
      <c r="U206" s="133"/>
      <c r="V206" s="134"/>
      <c r="W206" s="132"/>
      <c r="X206" s="133"/>
      <c r="Y206" s="133"/>
      <c r="Z206" s="134"/>
      <c r="AA206" s="132"/>
      <c r="AB206" s="133"/>
      <c r="AC206" s="133"/>
      <c r="AD206" s="134"/>
      <c r="AE206" s="176"/>
      <c r="AF206" s="133"/>
      <c r="AG206" s="133"/>
      <c r="AH206" s="134"/>
      <c r="AI206" s="187"/>
      <c r="AJ206" s="188"/>
      <c r="AK206" s="188"/>
      <c r="AL206" s="189"/>
      <c r="AM206" s="187"/>
      <c r="AN206" s="188"/>
      <c r="AO206" s="188"/>
      <c r="AP206" s="189"/>
      <c r="AQ206" s="176"/>
      <c r="AR206" s="133"/>
      <c r="AS206" s="133"/>
      <c r="AT206" s="134"/>
      <c r="AU206" s="184"/>
      <c r="AV206" s="133"/>
      <c r="AW206" s="133"/>
      <c r="AX206" s="134"/>
      <c r="AY206" s="132" t="s">
        <v>14</v>
      </c>
      <c r="AZ206" s="133"/>
      <c r="BA206" s="133"/>
      <c r="BB206" s="134"/>
      <c r="BC206" s="12"/>
    </row>
    <row r="207" spans="1:55" ht="12.75" customHeight="1">
      <c r="A207" s="128">
        <v>20</v>
      </c>
      <c r="B207" s="128"/>
      <c r="C207" s="175" t="s">
        <v>255</v>
      </c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6"/>
      <c r="S207" s="132"/>
      <c r="T207" s="133"/>
      <c r="U207" s="133"/>
      <c r="V207" s="134"/>
      <c r="W207" s="132"/>
      <c r="X207" s="133"/>
      <c r="Y207" s="133"/>
      <c r="Z207" s="134"/>
      <c r="AA207" s="132"/>
      <c r="AB207" s="133"/>
      <c r="AC207" s="133"/>
      <c r="AD207" s="134"/>
      <c r="AE207" s="176"/>
      <c r="AF207" s="133"/>
      <c r="AG207" s="133"/>
      <c r="AH207" s="134"/>
      <c r="AI207" s="187"/>
      <c r="AJ207" s="188"/>
      <c r="AK207" s="188"/>
      <c r="AL207" s="189"/>
      <c r="AM207" s="187"/>
      <c r="AN207" s="188"/>
      <c r="AO207" s="188"/>
      <c r="AP207" s="189"/>
      <c r="AQ207" s="176"/>
      <c r="AR207" s="133"/>
      <c r="AS207" s="133"/>
      <c r="AT207" s="134"/>
      <c r="AU207" s="184"/>
      <c r="AV207" s="133"/>
      <c r="AW207" s="133"/>
      <c r="AX207" s="134"/>
      <c r="AY207" s="132" t="s">
        <v>14</v>
      </c>
      <c r="AZ207" s="133"/>
      <c r="BA207" s="133"/>
      <c r="BB207" s="134"/>
      <c r="BC207" s="12"/>
    </row>
    <row r="208" spans="1:55" ht="12.75" customHeight="1">
      <c r="A208" s="128">
        <v>21</v>
      </c>
      <c r="B208" s="128"/>
      <c r="C208" s="175" t="s">
        <v>256</v>
      </c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6"/>
      <c r="S208" s="132"/>
      <c r="T208" s="133"/>
      <c r="U208" s="133"/>
      <c r="V208" s="134"/>
      <c r="W208" s="132"/>
      <c r="X208" s="133"/>
      <c r="Y208" s="133"/>
      <c r="Z208" s="134"/>
      <c r="AA208" s="132"/>
      <c r="AB208" s="133"/>
      <c r="AC208" s="133"/>
      <c r="AD208" s="134"/>
      <c r="AE208" s="176"/>
      <c r="AF208" s="133"/>
      <c r="AG208" s="133"/>
      <c r="AH208" s="134"/>
      <c r="AI208" s="187"/>
      <c r="AJ208" s="188"/>
      <c r="AK208" s="188"/>
      <c r="AL208" s="189"/>
      <c r="AM208" s="187"/>
      <c r="AN208" s="188"/>
      <c r="AO208" s="188"/>
      <c r="AP208" s="189"/>
      <c r="AQ208" s="176"/>
      <c r="AR208" s="133"/>
      <c r="AS208" s="133"/>
      <c r="AT208" s="134"/>
      <c r="AU208" s="184"/>
      <c r="AV208" s="133"/>
      <c r="AW208" s="133"/>
      <c r="AX208" s="134"/>
      <c r="AY208" s="132" t="s">
        <v>14</v>
      </c>
      <c r="AZ208" s="133"/>
      <c r="BA208" s="133"/>
      <c r="BB208" s="134"/>
      <c r="BC208" s="12"/>
    </row>
    <row r="209" spans="1:55" ht="12.75" customHeight="1">
      <c r="A209" s="128">
        <v>22</v>
      </c>
      <c r="B209" s="128"/>
      <c r="C209" s="175" t="s">
        <v>285</v>
      </c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6"/>
      <c r="S209" s="132"/>
      <c r="T209" s="133"/>
      <c r="U209" s="133"/>
      <c r="V209" s="134"/>
      <c r="W209" s="132"/>
      <c r="X209" s="133"/>
      <c r="Y209" s="133"/>
      <c r="Z209" s="134"/>
      <c r="AA209" s="132"/>
      <c r="AB209" s="133"/>
      <c r="AC209" s="133"/>
      <c r="AD209" s="134"/>
      <c r="AE209" s="176"/>
      <c r="AF209" s="133"/>
      <c r="AG209" s="133"/>
      <c r="AH209" s="134"/>
      <c r="AI209" s="187"/>
      <c r="AJ209" s="188"/>
      <c r="AK209" s="188"/>
      <c r="AL209" s="189"/>
      <c r="AM209" s="187"/>
      <c r="AN209" s="188"/>
      <c r="AO209" s="188"/>
      <c r="AP209" s="189"/>
      <c r="AQ209" s="176"/>
      <c r="AR209" s="133"/>
      <c r="AS209" s="133"/>
      <c r="AT209" s="134"/>
      <c r="AU209" s="184"/>
      <c r="AV209" s="133"/>
      <c r="AW209" s="133"/>
      <c r="AX209" s="134"/>
      <c r="AY209" s="132" t="s">
        <v>14</v>
      </c>
      <c r="AZ209" s="133"/>
      <c r="BA209" s="133"/>
      <c r="BB209" s="134"/>
      <c r="BC209" s="12"/>
    </row>
    <row r="210" spans="1:55" ht="12.75" customHeight="1">
      <c r="A210" s="128">
        <v>23</v>
      </c>
      <c r="B210" s="128"/>
      <c r="C210" s="129" t="s">
        <v>285</v>
      </c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1"/>
      <c r="S210" s="132"/>
      <c r="T210" s="122"/>
      <c r="U210" s="122"/>
      <c r="V210" s="123"/>
      <c r="W210" s="121"/>
      <c r="X210" s="122"/>
      <c r="Y210" s="122"/>
      <c r="Z210" s="123"/>
      <c r="AA210" s="132"/>
      <c r="AB210" s="122"/>
      <c r="AC210" s="122"/>
      <c r="AD210" s="123"/>
      <c r="AE210" s="135"/>
      <c r="AF210" s="122"/>
      <c r="AG210" s="122"/>
      <c r="AH210" s="123"/>
      <c r="AI210" s="125"/>
      <c r="AJ210" s="126"/>
      <c r="AK210" s="126"/>
      <c r="AL210" s="127"/>
      <c r="AM210" s="125"/>
      <c r="AN210" s="126"/>
      <c r="AO210" s="126"/>
      <c r="AP210" s="127"/>
      <c r="AQ210" s="135"/>
      <c r="AR210" s="122"/>
      <c r="AS210" s="122"/>
      <c r="AT210" s="123"/>
      <c r="AU210" s="82"/>
      <c r="AV210" s="122"/>
      <c r="AW210" s="122"/>
      <c r="AX210" s="123"/>
      <c r="AY210" s="121" t="s">
        <v>14</v>
      </c>
      <c r="AZ210" s="122"/>
      <c r="BA210" s="122"/>
      <c r="BB210" s="123"/>
      <c r="BC210" s="12"/>
    </row>
    <row r="211" spans="1:55" ht="9" customHeight="1">
      <c r="A211" s="42"/>
      <c r="B211" s="4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</row>
    <row r="212" spans="1:35" ht="12.75" customHeight="1">
      <c r="A212" s="10" t="s">
        <v>220</v>
      </c>
      <c r="B212" s="11"/>
      <c r="N212" s="6"/>
      <c r="O212" s="6"/>
      <c r="P212" s="7"/>
      <c r="Q212" s="7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8"/>
      <c r="AI212" s="9"/>
    </row>
    <row r="213" spans="1:55" ht="18.75" customHeight="1">
      <c r="A213" s="152" t="s">
        <v>1</v>
      </c>
      <c r="B213" s="152"/>
      <c r="C213" s="56" t="s">
        <v>5</v>
      </c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7"/>
      <c r="S213" s="139" t="s">
        <v>6</v>
      </c>
      <c r="T213" s="140"/>
      <c r="U213" s="140"/>
      <c r="V213" s="141"/>
      <c r="W213" s="139" t="s">
        <v>7</v>
      </c>
      <c r="X213" s="140"/>
      <c r="Y213" s="140"/>
      <c r="Z213" s="141"/>
      <c r="AA213" s="139" t="s">
        <v>8</v>
      </c>
      <c r="AB213" s="140"/>
      <c r="AC213" s="140"/>
      <c r="AD213" s="141"/>
      <c r="AE213" s="139" t="s">
        <v>9</v>
      </c>
      <c r="AF213" s="140"/>
      <c r="AG213" s="140"/>
      <c r="AH213" s="141"/>
      <c r="AI213" s="139" t="s">
        <v>10</v>
      </c>
      <c r="AJ213" s="140"/>
      <c r="AK213" s="140"/>
      <c r="AL213" s="141"/>
      <c r="AM213" s="139" t="s">
        <v>28</v>
      </c>
      <c r="AN213" s="140"/>
      <c r="AO213" s="140"/>
      <c r="AP213" s="141"/>
      <c r="AQ213" s="139" t="s">
        <v>32</v>
      </c>
      <c r="AR213" s="140"/>
      <c r="AS213" s="140"/>
      <c r="AT213" s="141"/>
      <c r="AU213" s="121" t="s">
        <v>29</v>
      </c>
      <c r="AV213" s="122"/>
      <c r="AW213" s="122"/>
      <c r="AX213" s="123"/>
      <c r="AY213" s="139" t="s">
        <v>3</v>
      </c>
      <c r="AZ213" s="140"/>
      <c r="BA213" s="140"/>
      <c r="BB213" s="141"/>
      <c r="BC213" s="12"/>
    </row>
    <row r="214" spans="1:55" ht="12.75" customHeight="1">
      <c r="A214" s="128">
        <v>1</v>
      </c>
      <c r="B214" s="128"/>
      <c r="C214" s="129" t="s">
        <v>235</v>
      </c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1"/>
      <c r="S214" s="121" t="s">
        <v>239</v>
      </c>
      <c r="T214" s="122"/>
      <c r="U214" s="122"/>
      <c r="V214" s="123"/>
      <c r="W214" s="121">
        <v>2079</v>
      </c>
      <c r="X214" s="122"/>
      <c r="Y214" s="122"/>
      <c r="Z214" s="123"/>
      <c r="AA214" s="121" t="s">
        <v>242</v>
      </c>
      <c r="AB214" s="122"/>
      <c r="AC214" s="122"/>
      <c r="AD214" s="123"/>
      <c r="AE214" s="135" t="s">
        <v>244</v>
      </c>
      <c r="AF214" s="122"/>
      <c r="AG214" s="122"/>
      <c r="AH214" s="123"/>
      <c r="AI214" s="125">
        <v>40326</v>
      </c>
      <c r="AJ214" s="126"/>
      <c r="AK214" s="126"/>
      <c r="AL214" s="127"/>
      <c r="AM214" s="125">
        <v>41057</v>
      </c>
      <c r="AN214" s="126"/>
      <c r="AO214" s="126"/>
      <c r="AP214" s="127"/>
      <c r="AQ214" s="135">
        <v>76919</v>
      </c>
      <c r="AR214" s="122"/>
      <c r="AS214" s="122"/>
      <c r="AT214" s="123"/>
      <c r="AU214" s="82" t="s">
        <v>247</v>
      </c>
      <c r="AV214" s="122"/>
      <c r="AW214" s="122"/>
      <c r="AX214" s="123"/>
      <c r="AY214" s="121" t="s">
        <v>14</v>
      </c>
      <c r="AZ214" s="122"/>
      <c r="BA214" s="122"/>
      <c r="BB214" s="123"/>
      <c r="BC214" s="12"/>
    </row>
    <row r="215" spans="1:55" ht="12.75" customHeight="1">
      <c r="A215" s="128">
        <v>2</v>
      </c>
      <c r="B215" s="128"/>
      <c r="C215" s="129" t="s">
        <v>233</v>
      </c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1"/>
      <c r="S215" s="121" t="s">
        <v>237</v>
      </c>
      <c r="T215" s="122"/>
      <c r="U215" s="122"/>
      <c r="V215" s="123"/>
      <c r="W215" s="121">
        <v>25413</v>
      </c>
      <c r="X215" s="122"/>
      <c r="Y215" s="122"/>
      <c r="Z215" s="123"/>
      <c r="AA215" s="121" t="s">
        <v>240</v>
      </c>
      <c r="AB215" s="122"/>
      <c r="AC215" s="122"/>
      <c r="AD215" s="123"/>
      <c r="AE215" s="135">
        <v>2.5</v>
      </c>
      <c r="AF215" s="122"/>
      <c r="AG215" s="122"/>
      <c r="AH215" s="123"/>
      <c r="AI215" s="125">
        <v>40374</v>
      </c>
      <c r="AJ215" s="126"/>
      <c r="AK215" s="126"/>
      <c r="AL215" s="127"/>
      <c r="AM215" s="125">
        <v>40739</v>
      </c>
      <c r="AN215" s="126"/>
      <c r="AO215" s="126"/>
      <c r="AP215" s="127"/>
      <c r="AQ215" s="121" t="s">
        <v>245</v>
      </c>
      <c r="AR215" s="122"/>
      <c r="AS215" s="122"/>
      <c r="AT215" s="123"/>
      <c r="AU215" s="82" t="s">
        <v>247</v>
      </c>
      <c r="AV215" s="122"/>
      <c r="AW215" s="122"/>
      <c r="AX215" s="123"/>
      <c r="AY215" s="121" t="s">
        <v>14</v>
      </c>
      <c r="AZ215" s="122"/>
      <c r="BA215" s="122"/>
      <c r="BB215" s="123"/>
      <c r="BC215" s="12"/>
    </row>
    <row r="216" spans="1:55" ht="12.75" customHeight="1">
      <c r="A216" s="128">
        <v>3</v>
      </c>
      <c r="B216" s="128"/>
      <c r="C216" s="129" t="s">
        <v>234</v>
      </c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1"/>
      <c r="S216" s="121" t="s">
        <v>238</v>
      </c>
      <c r="T216" s="122"/>
      <c r="U216" s="122"/>
      <c r="V216" s="123"/>
      <c r="W216" s="121">
        <v>8326</v>
      </c>
      <c r="X216" s="122"/>
      <c r="Y216" s="122"/>
      <c r="Z216" s="123"/>
      <c r="AA216" s="121" t="s">
        <v>241</v>
      </c>
      <c r="AB216" s="122"/>
      <c r="AC216" s="122"/>
      <c r="AD216" s="123"/>
      <c r="AE216" s="135" t="s">
        <v>243</v>
      </c>
      <c r="AF216" s="122"/>
      <c r="AG216" s="122"/>
      <c r="AH216" s="123"/>
      <c r="AI216" s="125">
        <v>40353</v>
      </c>
      <c r="AJ216" s="126"/>
      <c r="AK216" s="126"/>
      <c r="AL216" s="127"/>
      <c r="AM216" s="125">
        <v>40718</v>
      </c>
      <c r="AN216" s="126"/>
      <c r="AO216" s="126"/>
      <c r="AP216" s="127"/>
      <c r="AQ216" s="135" t="s">
        <v>246</v>
      </c>
      <c r="AR216" s="122"/>
      <c r="AS216" s="122"/>
      <c r="AT216" s="123"/>
      <c r="AU216" s="82" t="s">
        <v>247</v>
      </c>
      <c r="AV216" s="122"/>
      <c r="AW216" s="122"/>
      <c r="AX216" s="123"/>
      <c r="AY216" s="121" t="s">
        <v>14</v>
      </c>
      <c r="AZ216" s="122"/>
      <c r="BA216" s="122"/>
      <c r="BB216" s="123"/>
      <c r="BC216" s="12"/>
    </row>
    <row r="217" spans="1:55" ht="12.75" customHeight="1">
      <c r="A217" s="128">
        <v>4</v>
      </c>
      <c r="B217" s="128"/>
      <c r="C217" s="175" t="s">
        <v>254</v>
      </c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1"/>
      <c r="S217" s="132" t="s">
        <v>305</v>
      </c>
      <c r="T217" s="122"/>
      <c r="U217" s="122"/>
      <c r="V217" s="123"/>
      <c r="W217" s="121">
        <v>13</v>
      </c>
      <c r="X217" s="122"/>
      <c r="Y217" s="122"/>
      <c r="Z217" s="123"/>
      <c r="AA217" s="132" t="s">
        <v>306</v>
      </c>
      <c r="AB217" s="122"/>
      <c r="AC217" s="122"/>
      <c r="AD217" s="123"/>
      <c r="AE217" s="176" t="s">
        <v>307</v>
      </c>
      <c r="AF217" s="122"/>
      <c r="AG217" s="122"/>
      <c r="AH217" s="123"/>
      <c r="AI217" s="125">
        <v>40253</v>
      </c>
      <c r="AJ217" s="126"/>
      <c r="AK217" s="126"/>
      <c r="AL217" s="127"/>
      <c r="AM217" s="125">
        <v>40618</v>
      </c>
      <c r="AN217" s="126"/>
      <c r="AO217" s="126"/>
      <c r="AP217" s="127"/>
      <c r="AQ217" s="176" t="s">
        <v>264</v>
      </c>
      <c r="AR217" s="122"/>
      <c r="AS217" s="122"/>
      <c r="AT217" s="123"/>
      <c r="AU217" s="82" t="s">
        <v>247</v>
      </c>
      <c r="AV217" s="122"/>
      <c r="AW217" s="122"/>
      <c r="AX217" s="123"/>
      <c r="AY217" s="121" t="s">
        <v>14</v>
      </c>
      <c r="AZ217" s="122"/>
      <c r="BA217" s="122"/>
      <c r="BB217" s="123"/>
      <c r="BC217" s="12"/>
    </row>
    <row r="218" spans="1:55" ht="12.75" customHeight="1">
      <c r="A218" s="128">
        <v>5</v>
      </c>
      <c r="B218" s="128"/>
      <c r="C218" s="175" t="s">
        <v>261</v>
      </c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1"/>
      <c r="S218" s="132" t="s">
        <v>308</v>
      </c>
      <c r="T218" s="122"/>
      <c r="U218" s="122"/>
      <c r="V218" s="123"/>
      <c r="W218" s="121">
        <v>74202350</v>
      </c>
      <c r="X218" s="122"/>
      <c r="Y218" s="122"/>
      <c r="Z218" s="123"/>
      <c r="AA218" s="132" t="s">
        <v>263</v>
      </c>
      <c r="AB218" s="122"/>
      <c r="AC218" s="122"/>
      <c r="AD218" s="123"/>
      <c r="AE218" s="176" t="s">
        <v>307</v>
      </c>
      <c r="AF218" s="122"/>
      <c r="AG218" s="122"/>
      <c r="AH218" s="123"/>
      <c r="AI218" s="125">
        <v>40287</v>
      </c>
      <c r="AJ218" s="126"/>
      <c r="AK218" s="126"/>
      <c r="AL218" s="127"/>
      <c r="AM218" s="125">
        <v>40652</v>
      </c>
      <c r="AN218" s="126"/>
      <c r="AO218" s="126"/>
      <c r="AP218" s="127"/>
      <c r="AQ218" s="176" t="s">
        <v>266</v>
      </c>
      <c r="AR218" s="122"/>
      <c r="AS218" s="122"/>
      <c r="AT218" s="123"/>
      <c r="AU218" s="82" t="s">
        <v>247</v>
      </c>
      <c r="AV218" s="122"/>
      <c r="AW218" s="122"/>
      <c r="AX218" s="123"/>
      <c r="AY218" s="121" t="s">
        <v>14</v>
      </c>
      <c r="AZ218" s="122"/>
      <c r="BA218" s="122"/>
      <c r="BB218" s="123"/>
      <c r="BC218" s="12"/>
    </row>
    <row r="219" spans="1:55" ht="12.75" customHeight="1">
      <c r="A219" s="128">
        <v>6</v>
      </c>
      <c r="B219" s="128"/>
      <c r="C219" s="175" t="s">
        <v>259</v>
      </c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1"/>
      <c r="S219" s="132" t="s">
        <v>309</v>
      </c>
      <c r="T219" s="122"/>
      <c r="U219" s="122"/>
      <c r="V219" s="123"/>
      <c r="W219" s="121">
        <v>245749</v>
      </c>
      <c r="X219" s="122"/>
      <c r="Y219" s="122"/>
      <c r="Z219" s="123"/>
      <c r="AA219" s="132" t="s">
        <v>311</v>
      </c>
      <c r="AB219" s="122"/>
      <c r="AC219" s="122"/>
      <c r="AD219" s="123"/>
      <c r="AE219" s="176" t="s">
        <v>310</v>
      </c>
      <c r="AF219" s="122"/>
      <c r="AG219" s="122"/>
      <c r="AH219" s="123"/>
      <c r="AI219" s="125">
        <v>40387</v>
      </c>
      <c r="AJ219" s="126"/>
      <c r="AK219" s="126"/>
      <c r="AL219" s="127"/>
      <c r="AM219" s="125">
        <v>40752</v>
      </c>
      <c r="AN219" s="126"/>
      <c r="AO219" s="126"/>
      <c r="AP219" s="127"/>
      <c r="AQ219" s="176" t="s">
        <v>265</v>
      </c>
      <c r="AR219" s="122"/>
      <c r="AS219" s="122"/>
      <c r="AT219" s="123"/>
      <c r="AU219" s="82" t="s">
        <v>247</v>
      </c>
      <c r="AV219" s="122"/>
      <c r="AW219" s="122"/>
      <c r="AX219" s="123"/>
      <c r="AY219" s="121" t="s">
        <v>14</v>
      </c>
      <c r="AZ219" s="122"/>
      <c r="BA219" s="122"/>
      <c r="BB219" s="123"/>
      <c r="BC219" s="12"/>
    </row>
    <row r="220" spans="1:55" ht="12.75" customHeight="1">
      <c r="A220" s="128">
        <v>7</v>
      </c>
      <c r="B220" s="128"/>
      <c r="C220" s="175" t="s">
        <v>268</v>
      </c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1"/>
      <c r="S220" s="132" t="s">
        <v>269</v>
      </c>
      <c r="T220" s="122"/>
      <c r="U220" s="122"/>
      <c r="V220" s="123"/>
      <c r="W220" s="121">
        <v>631</v>
      </c>
      <c r="X220" s="122"/>
      <c r="Y220" s="122"/>
      <c r="Z220" s="123"/>
      <c r="AA220" s="132" t="s">
        <v>312</v>
      </c>
      <c r="AB220" s="122"/>
      <c r="AC220" s="122"/>
      <c r="AD220" s="123"/>
      <c r="AE220" s="176" t="s">
        <v>313</v>
      </c>
      <c r="AF220" s="122"/>
      <c r="AG220" s="122"/>
      <c r="AH220" s="123"/>
      <c r="AI220" s="125">
        <v>40469</v>
      </c>
      <c r="AJ220" s="126"/>
      <c r="AK220" s="126"/>
      <c r="AL220" s="127"/>
      <c r="AM220" s="125">
        <v>41200</v>
      </c>
      <c r="AN220" s="126"/>
      <c r="AO220" s="126"/>
      <c r="AP220" s="127"/>
      <c r="AQ220" s="176" t="s">
        <v>270</v>
      </c>
      <c r="AR220" s="122"/>
      <c r="AS220" s="122"/>
      <c r="AT220" s="123"/>
      <c r="AU220" s="82" t="s">
        <v>247</v>
      </c>
      <c r="AV220" s="122"/>
      <c r="AW220" s="122"/>
      <c r="AX220" s="123"/>
      <c r="AY220" s="121" t="s">
        <v>14</v>
      </c>
      <c r="AZ220" s="122"/>
      <c r="BA220" s="122"/>
      <c r="BB220" s="123"/>
      <c r="BC220" s="12"/>
    </row>
    <row r="221" spans="1:55" ht="12.75" customHeight="1">
      <c r="A221" s="128">
        <v>8</v>
      </c>
      <c r="B221" s="128"/>
      <c r="C221" s="175" t="s">
        <v>271</v>
      </c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1"/>
      <c r="S221" s="132" t="s">
        <v>272</v>
      </c>
      <c r="T221" s="122"/>
      <c r="U221" s="122"/>
      <c r="V221" s="123"/>
      <c r="W221" s="121">
        <v>553</v>
      </c>
      <c r="X221" s="122"/>
      <c r="Y221" s="122"/>
      <c r="Z221" s="123"/>
      <c r="AA221" s="132" t="s">
        <v>273</v>
      </c>
      <c r="AB221" s="122"/>
      <c r="AC221" s="122"/>
      <c r="AD221" s="123"/>
      <c r="AE221" s="135" t="s">
        <v>243</v>
      </c>
      <c r="AF221" s="122"/>
      <c r="AG221" s="122"/>
      <c r="AH221" s="123"/>
      <c r="AI221" s="125">
        <v>40281</v>
      </c>
      <c r="AJ221" s="126"/>
      <c r="AK221" s="126"/>
      <c r="AL221" s="127"/>
      <c r="AM221" s="125">
        <v>40646</v>
      </c>
      <c r="AN221" s="126"/>
      <c r="AO221" s="126"/>
      <c r="AP221" s="127"/>
      <c r="AQ221" s="176" t="s">
        <v>274</v>
      </c>
      <c r="AR221" s="122"/>
      <c r="AS221" s="122"/>
      <c r="AT221" s="123"/>
      <c r="AU221" s="176" t="s">
        <v>314</v>
      </c>
      <c r="AV221" s="122"/>
      <c r="AW221" s="122"/>
      <c r="AX221" s="123"/>
      <c r="AY221" s="121" t="s">
        <v>14</v>
      </c>
      <c r="AZ221" s="122"/>
      <c r="BA221" s="122"/>
      <c r="BB221" s="123"/>
      <c r="BC221" s="12"/>
    </row>
    <row r="222" spans="1:55" ht="12.75" customHeight="1">
      <c r="A222" s="128">
        <v>9</v>
      </c>
      <c r="B222" s="128"/>
      <c r="C222" s="175" t="s">
        <v>454</v>
      </c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1"/>
      <c r="S222" s="121" t="s">
        <v>286</v>
      </c>
      <c r="T222" s="122"/>
      <c r="U222" s="122"/>
      <c r="V222" s="123"/>
      <c r="W222" s="121">
        <v>1080181</v>
      </c>
      <c r="X222" s="122"/>
      <c r="Y222" s="122"/>
      <c r="Z222" s="123"/>
      <c r="AA222" s="135" t="s">
        <v>24</v>
      </c>
      <c r="AB222" s="122"/>
      <c r="AC222" s="122"/>
      <c r="AD222" s="123"/>
      <c r="AE222" s="176" t="s">
        <v>288</v>
      </c>
      <c r="AF222" s="122"/>
      <c r="AG222" s="122"/>
      <c r="AH222" s="123"/>
      <c r="AI222" s="125">
        <v>40480</v>
      </c>
      <c r="AJ222" s="126"/>
      <c r="AK222" s="126"/>
      <c r="AL222" s="127"/>
      <c r="AM222" s="125">
        <v>40845</v>
      </c>
      <c r="AN222" s="126"/>
      <c r="AO222" s="126"/>
      <c r="AP222" s="127"/>
      <c r="AQ222" s="135" t="s">
        <v>287</v>
      </c>
      <c r="AR222" s="122"/>
      <c r="AS222" s="122"/>
      <c r="AT222" s="123"/>
      <c r="AU222" s="82" t="s">
        <v>247</v>
      </c>
      <c r="AV222" s="122"/>
      <c r="AW222" s="122"/>
      <c r="AX222" s="123"/>
      <c r="AY222" s="121" t="s">
        <v>14</v>
      </c>
      <c r="AZ222" s="122"/>
      <c r="BA222" s="122"/>
      <c r="BB222" s="123"/>
      <c r="BC222" s="12"/>
    </row>
    <row r="223" spans="1:55" ht="12.75" customHeight="1">
      <c r="A223" s="128">
        <v>10</v>
      </c>
      <c r="B223" s="128"/>
      <c r="C223" s="129" t="s">
        <v>315</v>
      </c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1"/>
      <c r="S223" s="121" t="s">
        <v>316</v>
      </c>
      <c r="T223" s="122"/>
      <c r="U223" s="122"/>
      <c r="V223" s="123"/>
      <c r="W223" s="121">
        <v>851</v>
      </c>
      <c r="X223" s="122"/>
      <c r="Y223" s="122"/>
      <c r="Z223" s="123"/>
      <c r="AA223" s="176" t="s">
        <v>317</v>
      </c>
      <c r="AB223" s="122"/>
      <c r="AC223" s="122"/>
      <c r="AD223" s="123"/>
      <c r="AE223" s="176" t="s">
        <v>318</v>
      </c>
      <c r="AF223" s="122"/>
      <c r="AG223" s="122"/>
      <c r="AH223" s="123"/>
      <c r="AI223" s="125">
        <v>40479</v>
      </c>
      <c r="AJ223" s="126"/>
      <c r="AK223" s="126"/>
      <c r="AL223" s="127"/>
      <c r="AM223" s="125">
        <v>40844</v>
      </c>
      <c r="AN223" s="126"/>
      <c r="AO223" s="126"/>
      <c r="AP223" s="127"/>
      <c r="AQ223" s="176" t="s">
        <v>319</v>
      </c>
      <c r="AR223" s="122"/>
      <c r="AS223" s="122"/>
      <c r="AT223" s="123"/>
      <c r="AU223" s="82" t="s">
        <v>247</v>
      </c>
      <c r="AV223" s="122"/>
      <c r="AW223" s="122"/>
      <c r="AX223" s="123"/>
      <c r="AY223" s="121" t="s">
        <v>14</v>
      </c>
      <c r="AZ223" s="122"/>
      <c r="BA223" s="122"/>
      <c r="BB223" s="123"/>
      <c r="BC223" s="12"/>
    </row>
    <row r="224" spans="1:55" ht="12.75" customHeight="1">
      <c r="A224" s="128">
        <v>11</v>
      </c>
      <c r="B224" s="128"/>
      <c r="C224" s="129" t="s">
        <v>236</v>
      </c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1"/>
      <c r="S224" s="132" t="s">
        <v>267</v>
      </c>
      <c r="T224" s="122"/>
      <c r="U224" s="122"/>
      <c r="V224" s="123"/>
      <c r="W224" s="121">
        <v>42</v>
      </c>
      <c r="X224" s="122"/>
      <c r="Y224" s="122"/>
      <c r="Z224" s="123"/>
      <c r="AA224" s="121" t="s">
        <v>242</v>
      </c>
      <c r="AB224" s="122"/>
      <c r="AC224" s="122"/>
      <c r="AD224" s="123"/>
      <c r="AE224" s="135">
        <v>1.5</v>
      </c>
      <c r="AF224" s="122"/>
      <c r="AG224" s="122"/>
      <c r="AH224" s="123"/>
      <c r="AI224" s="125">
        <v>40218</v>
      </c>
      <c r="AJ224" s="126"/>
      <c r="AK224" s="126"/>
      <c r="AL224" s="127"/>
      <c r="AM224" s="125">
        <v>40583</v>
      </c>
      <c r="AN224" s="126"/>
      <c r="AO224" s="126"/>
      <c r="AP224" s="127"/>
      <c r="AQ224" s="135" t="s">
        <v>202</v>
      </c>
      <c r="AR224" s="122"/>
      <c r="AS224" s="122"/>
      <c r="AT224" s="123"/>
      <c r="AU224" s="82" t="s">
        <v>248</v>
      </c>
      <c r="AV224" s="122"/>
      <c r="AW224" s="122"/>
      <c r="AX224" s="123"/>
      <c r="AY224" s="121" t="s">
        <v>14</v>
      </c>
      <c r="AZ224" s="122"/>
      <c r="BA224" s="122"/>
      <c r="BB224" s="123"/>
      <c r="BC224" s="12"/>
    </row>
    <row r="225" spans="1:55" ht="9" customHeight="1">
      <c r="A225" s="42"/>
      <c r="B225" s="4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</row>
    <row r="226" spans="1:55" ht="12.75">
      <c r="A226" s="10" t="s">
        <v>11</v>
      </c>
      <c r="B226" s="20"/>
      <c r="BB226" s="12"/>
      <c r="BC226" s="12"/>
    </row>
    <row r="227" spans="1:55" ht="9" customHeight="1">
      <c r="A227" s="168">
        <v>1</v>
      </c>
      <c r="B227" s="168"/>
      <c r="C227" s="166" t="s">
        <v>424</v>
      </c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2"/>
    </row>
    <row r="228" spans="1:55" ht="9" customHeight="1">
      <c r="A228" s="168">
        <v>2</v>
      </c>
      <c r="B228" s="168"/>
      <c r="C228" s="166" t="s">
        <v>475</v>
      </c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2"/>
    </row>
    <row r="229" spans="1:55" ht="9" customHeight="1">
      <c r="A229" s="168">
        <v>3</v>
      </c>
      <c r="B229" s="168"/>
      <c r="C229" s="169" t="s">
        <v>33</v>
      </c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2"/>
    </row>
    <row r="230" spans="1:55" ht="9" customHeight="1">
      <c r="A230" s="168">
        <v>4</v>
      </c>
      <c r="B230" s="168"/>
      <c r="C230" s="166" t="s">
        <v>455</v>
      </c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2"/>
    </row>
    <row r="231" spans="1:55" ht="9" customHeight="1">
      <c r="A231" s="168">
        <v>5</v>
      </c>
      <c r="B231" s="168"/>
      <c r="C231" s="166" t="s">
        <v>476</v>
      </c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2"/>
    </row>
    <row r="232" spans="1:55" ht="9" customHeight="1">
      <c r="A232" s="168">
        <v>6</v>
      </c>
      <c r="B232" s="168"/>
      <c r="C232" s="166" t="s">
        <v>477</v>
      </c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2"/>
    </row>
    <row r="233" spans="1:55" ht="9" customHeight="1">
      <c r="A233" s="168">
        <v>7</v>
      </c>
      <c r="B233" s="168"/>
      <c r="C233" s="166" t="s">
        <v>478</v>
      </c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2"/>
    </row>
    <row r="234" spans="1:55" ht="9" customHeight="1">
      <c r="A234" s="168">
        <v>8</v>
      </c>
      <c r="B234" s="168"/>
      <c r="C234" s="151" t="s">
        <v>30</v>
      </c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2"/>
    </row>
    <row r="235" spans="1:55" ht="9" customHeight="1">
      <c r="A235" s="168">
        <v>9</v>
      </c>
      <c r="B235" s="168"/>
      <c r="C235" s="151" t="s">
        <v>39</v>
      </c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2"/>
    </row>
    <row r="236" spans="1:55" ht="7.5" customHeight="1">
      <c r="A236" s="151"/>
      <c r="B236" s="151"/>
      <c r="AW236" s="1"/>
      <c r="BB236" s="12"/>
      <c r="BC236" s="12"/>
    </row>
    <row r="237" spans="1:55" s="19" customFormat="1" ht="12.75" customHeight="1">
      <c r="A237" s="10" t="s">
        <v>12</v>
      </c>
      <c r="G237" s="173" t="s">
        <v>275</v>
      </c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  <c r="AN237" s="173"/>
      <c r="AO237" s="173"/>
      <c r="AP237" s="173"/>
      <c r="AQ237" s="173"/>
      <c r="AR237" s="173"/>
      <c r="AS237" s="173"/>
      <c r="AT237" s="173"/>
      <c r="AU237" s="173"/>
      <c r="AV237" s="173"/>
      <c r="AW237" s="173"/>
      <c r="AX237" s="173"/>
      <c r="AY237" s="173"/>
      <c r="AZ237" s="173"/>
      <c r="BA237" s="173"/>
      <c r="BB237" s="173"/>
      <c r="BC237" s="18"/>
    </row>
    <row r="238" spans="1:55" s="19" customFormat="1" ht="12.75" customHeight="1">
      <c r="A238" s="41" t="s">
        <v>479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18"/>
    </row>
    <row r="239" spans="1:55" s="19" customFormat="1" ht="12.75" customHeight="1">
      <c r="A239" s="41" t="s">
        <v>435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18"/>
    </row>
    <row r="240" spans="1:55" s="19" customFormat="1" ht="12.75" customHeight="1">
      <c r="A240" s="41" t="s">
        <v>449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18"/>
    </row>
    <row r="241" spans="1:55" s="19" customFormat="1" ht="12.75" customHeight="1">
      <c r="A241" s="41" t="s">
        <v>457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18"/>
    </row>
    <row r="242" spans="1:55" s="19" customFormat="1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8"/>
    </row>
    <row r="243" spans="1:54" s="19" customFormat="1" ht="39" customHeight="1">
      <c r="A243" s="39" t="s">
        <v>224</v>
      </c>
      <c r="B243" s="21"/>
      <c r="C243" s="21"/>
      <c r="D243" s="21"/>
      <c r="E243" s="21"/>
      <c r="F243" s="21"/>
      <c r="G243" s="21"/>
      <c r="H243" s="21"/>
      <c r="I243" s="21"/>
      <c r="J243" s="48"/>
      <c r="K243" s="144"/>
      <c r="L243" s="144"/>
      <c r="M243" s="144"/>
      <c r="N243" s="144"/>
      <c r="O243" s="144"/>
      <c r="P243" s="144"/>
      <c r="Q243" s="144"/>
      <c r="R243" s="144"/>
      <c r="S243" s="14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1"/>
      <c r="AH243" s="146"/>
      <c r="AI243" s="146"/>
      <c r="AJ243" s="146"/>
      <c r="AK243" s="146"/>
      <c r="AL243" s="146"/>
      <c r="AM243" s="146"/>
      <c r="AN243" s="146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</row>
    <row r="244" spans="1:55" s="19" customFormat="1" ht="34.5" customHeight="1">
      <c r="A244" s="39" t="s">
        <v>222</v>
      </c>
      <c r="B244" s="21"/>
      <c r="C244" s="21"/>
      <c r="D244" s="21"/>
      <c r="E244" s="21"/>
      <c r="F244" s="21"/>
      <c r="G244" s="21"/>
      <c r="H244" s="21"/>
      <c r="I244" s="21"/>
      <c r="J244" s="143"/>
      <c r="K244" s="144"/>
      <c r="L244" s="144"/>
      <c r="M244" s="144"/>
      <c r="N244" s="144"/>
      <c r="O244" s="144"/>
      <c r="P244" s="144"/>
      <c r="Q244" s="144"/>
      <c r="R244" s="144"/>
      <c r="S244" s="144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21"/>
      <c r="AH244" s="146"/>
      <c r="AI244" s="146"/>
      <c r="AJ244" s="146"/>
      <c r="AK244" s="146"/>
      <c r="AL244" s="146"/>
      <c r="AM244" s="146"/>
      <c r="AN244" s="146"/>
      <c r="AO244" s="40"/>
      <c r="AP244" s="147"/>
      <c r="AQ244" s="147"/>
      <c r="AR244" s="31"/>
      <c r="AS244" s="148"/>
      <c r="AT244" s="148"/>
      <c r="AU244" s="148"/>
      <c r="AV244" s="148"/>
      <c r="AW244" s="148"/>
      <c r="AX244" s="148"/>
      <c r="AY244" s="142"/>
      <c r="AZ244" s="142"/>
      <c r="BA244" s="142"/>
      <c r="BB244" s="32"/>
      <c r="BC244" s="18"/>
    </row>
    <row r="245" spans="1:55" s="19" customFormat="1" ht="34.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143"/>
      <c r="K245" s="144"/>
      <c r="L245" s="144"/>
      <c r="M245" s="144"/>
      <c r="N245" s="144"/>
      <c r="O245" s="144"/>
      <c r="P245" s="144"/>
      <c r="Q245" s="144"/>
      <c r="R245" s="144"/>
      <c r="S245" s="144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21"/>
      <c r="AH245" s="145"/>
      <c r="AI245" s="146"/>
      <c r="AJ245" s="146"/>
      <c r="AK245" s="146"/>
      <c r="AL245" s="146"/>
      <c r="AM245" s="146"/>
      <c r="AN245" s="146"/>
      <c r="AO245" s="40"/>
      <c r="AP245" s="147"/>
      <c r="AQ245" s="147"/>
      <c r="AR245" s="31"/>
      <c r="AS245" s="148"/>
      <c r="AT245" s="148"/>
      <c r="AU245" s="148"/>
      <c r="AV245" s="148"/>
      <c r="AW245" s="148"/>
      <c r="AX245" s="148"/>
      <c r="AY245" s="142"/>
      <c r="AZ245" s="142"/>
      <c r="BA245" s="142"/>
      <c r="BB245" s="32"/>
      <c r="BC245" s="18"/>
    </row>
    <row r="246" spans="1:55" s="19" customFormat="1" ht="34.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143"/>
      <c r="K246" s="144"/>
      <c r="L246" s="144"/>
      <c r="M246" s="144"/>
      <c r="N246" s="144"/>
      <c r="O246" s="144"/>
      <c r="P246" s="144"/>
      <c r="Q246" s="144"/>
      <c r="R246" s="144"/>
      <c r="S246" s="144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21"/>
      <c r="AH246" s="145"/>
      <c r="AI246" s="146"/>
      <c r="AJ246" s="146"/>
      <c r="AK246" s="146"/>
      <c r="AL246" s="146"/>
      <c r="AM246" s="146"/>
      <c r="AN246" s="146"/>
      <c r="AO246" s="40"/>
      <c r="AP246" s="147"/>
      <c r="AQ246" s="147"/>
      <c r="AR246" s="31"/>
      <c r="AS246" s="148"/>
      <c r="AT246" s="148"/>
      <c r="AU246" s="148"/>
      <c r="AV246" s="148"/>
      <c r="AW246" s="148"/>
      <c r="AX246" s="148"/>
      <c r="AY246" s="142"/>
      <c r="AZ246" s="142"/>
      <c r="BA246" s="142"/>
      <c r="BB246" s="32"/>
      <c r="BC246" s="18"/>
    </row>
    <row r="247" spans="1:55" s="19" customFormat="1" ht="60" customHeight="1">
      <c r="A247" s="39" t="s">
        <v>223</v>
      </c>
      <c r="B247" s="21"/>
      <c r="C247" s="21"/>
      <c r="D247" s="21"/>
      <c r="E247" s="21"/>
      <c r="F247" s="21"/>
      <c r="G247" s="21"/>
      <c r="H247" s="21"/>
      <c r="I247" s="21"/>
      <c r="J247" s="143" t="s">
        <v>453</v>
      </c>
      <c r="K247" s="144"/>
      <c r="L247" s="144"/>
      <c r="M247" s="144"/>
      <c r="N247" s="144"/>
      <c r="O247" s="144"/>
      <c r="P247" s="144"/>
      <c r="Q247" s="144"/>
      <c r="R247" s="144"/>
      <c r="S247" s="144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21"/>
      <c r="AH247" s="145"/>
      <c r="AI247" s="146"/>
      <c r="AJ247" s="146"/>
      <c r="AK247" s="146"/>
      <c r="AL247" s="146"/>
      <c r="AM247" s="146"/>
      <c r="AN247" s="146"/>
      <c r="AO247" s="30" t="s">
        <v>36</v>
      </c>
      <c r="AP247" s="149"/>
      <c r="AQ247" s="149"/>
      <c r="AR247" s="31" t="s">
        <v>36</v>
      </c>
      <c r="AS247" s="150"/>
      <c r="AT247" s="150"/>
      <c r="AU247" s="150"/>
      <c r="AV247" s="150"/>
      <c r="AW247" s="150"/>
      <c r="AX247" s="150"/>
      <c r="AY247" s="142">
        <v>20</v>
      </c>
      <c r="AZ247" s="142"/>
      <c r="BA247" s="142"/>
      <c r="BB247" s="32" t="s">
        <v>37</v>
      </c>
      <c r="BC247" s="18"/>
    </row>
    <row r="249" ht="12.75">
      <c r="B249" s="39"/>
    </row>
    <row r="260" ht="12.75" customHeight="1"/>
  </sheetData>
  <sheetProtection/>
  <mergeCells count="2059">
    <mergeCell ref="K243:S243"/>
    <mergeCell ref="J246:S246"/>
    <mergeCell ref="AH246:AN246"/>
    <mergeCell ref="AP246:AQ246"/>
    <mergeCell ref="AS246:AX246"/>
    <mergeCell ref="AY246:BA246"/>
    <mergeCell ref="J245:S245"/>
    <mergeCell ref="AH245:AN245"/>
    <mergeCell ref="AP245:AQ245"/>
    <mergeCell ref="AS245:AX245"/>
    <mergeCell ref="J247:S247"/>
    <mergeCell ref="AH247:AN247"/>
    <mergeCell ref="AP247:AQ247"/>
    <mergeCell ref="AS247:AX247"/>
    <mergeCell ref="AY247:BA247"/>
    <mergeCell ref="G237:BB237"/>
    <mergeCell ref="J244:S244"/>
    <mergeCell ref="AH244:AN244"/>
    <mergeCell ref="AP244:AQ244"/>
    <mergeCell ref="AS244:AX244"/>
    <mergeCell ref="AY245:BA245"/>
    <mergeCell ref="AU113:AX113"/>
    <mergeCell ref="AY113:BB113"/>
    <mergeCell ref="AM155:AN155"/>
    <mergeCell ref="AO155:AP155"/>
    <mergeCell ref="AQ155:AT155"/>
    <mergeCell ref="AU155:AX155"/>
    <mergeCell ref="S144:AP144"/>
    <mergeCell ref="AQ144:AT145"/>
    <mergeCell ref="AU144:AX145"/>
    <mergeCell ref="AY144:BB145"/>
    <mergeCell ref="C111:R111"/>
    <mergeCell ref="A113:B113"/>
    <mergeCell ref="C113:R113"/>
    <mergeCell ref="AQ113:AT113"/>
    <mergeCell ref="AK113:AL113"/>
    <mergeCell ref="AM113:AN113"/>
    <mergeCell ref="AO113:AP113"/>
    <mergeCell ref="S111:V111"/>
    <mergeCell ref="W111:X111"/>
    <mergeCell ref="AE111:AF111"/>
    <mergeCell ref="AU111:AX111"/>
    <mergeCell ref="AY111:BB111"/>
    <mergeCell ref="A112:B112"/>
    <mergeCell ref="C112:R112"/>
    <mergeCell ref="AQ112:AT112"/>
    <mergeCell ref="AU112:AX112"/>
    <mergeCell ref="AY112:BB112"/>
    <mergeCell ref="A111:B111"/>
    <mergeCell ref="AQ111:AT111"/>
    <mergeCell ref="AC111:AD111"/>
    <mergeCell ref="AK110:AL110"/>
    <mergeCell ref="AE110:AF110"/>
    <mergeCell ref="AU109:AX109"/>
    <mergeCell ref="AY109:BB109"/>
    <mergeCell ref="AU110:AX110"/>
    <mergeCell ref="AY110:BB110"/>
    <mergeCell ref="AM110:AN110"/>
    <mergeCell ref="AO110:AP110"/>
    <mergeCell ref="AG109:AH109"/>
    <mergeCell ref="A59:B59"/>
    <mergeCell ref="C59:R59"/>
    <mergeCell ref="A110:B110"/>
    <mergeCell ref="C110:R110"/>
    <mergeCell ref="AQ110:AT110"/>
    <mergeCell ref="S110:V110"/>
    <mergeCell ref="W110:X110"/>
    <mergeCell ref="Y110:Z110"/>
    <mergeCell ref="AA110:AB110"/>
    <mergeCell ref="AI110:AJ110"/>
    <mergeCell ref="AU108:AX108"/>
    <mergeCell ref="AY108:BB108"/>
    <mergeCell ref="A44:B44"/>
    <mergeCell ref="A109:B109"/>
    <mergeCell ref="C109:R109"/>
    <mergeCell ref="AQ109:AT109"/>
    <mergeCell ref="AI109:AJ109"/>
    <mergeCell ref="AK109:AL109"/>
    <mergeCell ref="AM109:AN109"/>
    <mergeCell ref="AO109:AP109"/>
    <mergeCell ref="A75:B75"/>
    <mergeCell ref="A77:B77"/>
    <mergeCell ref="A79:B79"/>
    <mergeCell ref="A108:B108"/>
    <mergeCell ref="C108:R108"/>
    <mergeCell ref="AQ108:AT108"/>
    <mergeCell ref="S75:AP75"/>
    <mergeCell ref="S77:AP77"/>
    <mergeCell ref="A106:B107"/>
    <mergeCell ref="C106:R107"/>
    <mergeCell ref="AI19:AX19"/>
    <mergeCell ref="AY19:BB19"/>
    <mergeCell ref="A20:B20"/>
    <mergeCell ref="C20:R20"/>
    <mergeCell ref="S20:AH20"/>
    <mergeCell ref="A19:B19"/>
    <mergeCell ref="C19:R19"/>
    <mergeCell ref="S19:AH19"/>
    <mergeCell ref="AI20:AX20"/>
    <mergeCell ref="AY20:BB20"/>
    <mergeCell ref="S24:AH24"/>
    <mergeCell ref="A21:B21"/>
    <mergeCell ref="C21:R21"/>
    <mergeCell ref="AI23:AX23"/>
    <mergeCell ref="A23:B23"/>
    <mergeCell ref="A22:B22"/>
    <mergeCell ref="C22:R22"/>
    <mergeCell ref="S22:AH22"/>
    <mergeCell ref="C23:R23"/>
    <mergeCell ref="S23:AH23"/>
    <mergeCell ref="AI22:AX22"/>
    <mergeCell ref="AI24:AX24"/>
    <mergeCell ref="AY24:BB24"/>
    <mergeCell ref="A25:B25"/>
    <mergeCell ref="C25:R25"/>
    <mergeCell ref="S25:AH25"/>
    <mergeCell ref="AI25:AX25"/>
    <mergeCell ref="AY25:BB25"/>
    <mergeCell ref="A24:B24"/>
    <mergeCell ref="C24:R24"/>
    <mergeCell ref="A26:B26"/>
    <mergeCell ref="C26:R26"/>
    <mergeCell ref="S26:AH26"/>
    <mergeCell ref="AI26:AX26"/>
    <mergeCell ref="A27:B27"/>
    <mergeCell ref="C27:R27"/>
    <mergeCell ref="S27:AH27"/>
    <mergeCell ref="AI27:AX27"/>
    <mergeCell ref="A12:B12"/>
    <mergeCell ref="AI28:AX28"/>
    <mergeCell ref="AY28:BB28"/>
    <mergeCell ref="S21:AH21"/>
    <mergeCell ref="AI21:AX21"/>
    <mergeCell ref="AY21:BB21"/>
    <mergeCell ref="A28:B28"/>
    <mergeCell ref="C28:R28"/>
    <mergeCell ref="S28:AH28"/>
    <mergeCell ref="AY26:BB26"/>
    <mergeCell ref="A15:B15"/>
    <mergeCell ref="C15:R15"/>
    <mergeCell ref="C14:R14"/>
    <mergeCell ref="A13:B13"/>
    <mergeCell ref="A14:B14"/>
    <mergeCell ref="C13:R13"/>
    <mergeCell ref="S30:AH30"/>
    <mergeCell ref="AI30:AX30"/>
    <mergeCell ref="AY30:BB30"/>
    <mergeCell ref="A29:B29"/>
    <mergeCell ref="C29:R29"/>
    <mergeCell ref="S29:AH29"/>
    <mergeCell ref="S15:AH15"/>
    <mergeCell ref="S32:AH32"/>
    <mergeCell ref="A33:B33"/>
    <mergeCell ref="C33:R33"/>
    <mergeCell ref="AY31:BB31"/>
    <mergeCell ref="A32:B32"/>
    <mergeCell ref="C17:R17"/>
    <mergeCell ref="AI32:AX32"/>
    <mergeCell ref="AY32:BB32"/>
    <mergeCell ref="A31:B31"/>
    <mergeCell ref="A16:B16"/>
    <mergeCell ref="AI33:AX33"/>
    <mergeCell ref="AY33:BB33"/>
    <mergeCell ref="C31:R31"/>
    <mergeCell ref="S31:AH31"/>
    <mergeCell ref="AI31:AX31"/>
    <mergeCell ref="AI29:AX29"/>
    <mergeCell ref="AY29:BB29"/>
    <mergeCell ref="A30:B30"/>
    <mergeCell ref="C30:R30"/>
    <mergeCell ref="A35:B35"/>
    <mergeCell ref="C35:R35"/>
    <mergeCell ref="S35:AH35"/>
    <mergeCell ref="AI35:AX35"/>
    <mergeCell ref="AY37:BB37"/>
    <mergeCell ref="A34:B34"/>
    <mergeCell ref="C34:R34"/>
    <mergeCell ref="S34:AH34"/>
    <mergeCell ref="AI34:AX34"/>
    <mergeCell ref="AI17:AX17"/>
    <mergeCell ref="AY13:BB13"/>
    <mergeCell ref="A37:B37"/>
    <mergeCell ref="C37:R37"/>
    <mergeCell ref="S37:AH37"/>
    <mergeCell ref="AI37:AX37"/>
    <mergeCell ref="AY35:BB35"/>
    <mergeCell ref="A36:B36"/>
    <mergeCell ref="AY36:BB36"/>
    <mergeCell ref="S14:AH14"/>
    <mergeCell ref="AE220:AH220"/>
    <mergeCell ref="AE219:AH219"/>
    <mergeCell ref="AI219:AL219"/>
    <mergeCell ref="AI218:AL218"/>
    <mergeCell ref="AE218:AH218"/>
    <mergeCell ref="A221:B221"/>
    <mergeCell ref="S221:V221"/>
    <mergeCell ref="W221:Z221"/>
    <mergeCell ref="AA220:AD220"/>
    <mergeCell ref="A219:B219"/>
    <mergeCell ref="AQ223:AT223"/>
    <mergeCell ref="AU223:AX223"/>
    <mergeCell ref="AY223:BB223"/>
    <mergeCell ref="AM223:AP223"/>
    <mergeCell ref="AI223:AL223"/>
    <mergeCell ref="AM221:AP221"/>
    <mergeCell ref="AQ221:AT221"/>
    <mergeCell ref="AA221:AD221"/>
    <mergeCell ref="AE221:AH221"/>
    <mergeCell ref="AI221:AL221"/>
    <mergeCell ref="AE222:AH222"/>
    <mergeCell ref="AQ222:AT222"/>
    <mergeCell ref="AI222:AL222"/>
    <mergeCell ref="AM222:AP222"/>
    <mergeCell ref="AY220:BB220"/>
    <mergeCell ref="AY221:BB221"/>
    <mergeCell ref="AU221:AX221"/>
    <mergeCell ref="A223:B223"/>
    <mergeCell ref="C223:R223"/>
    <mergeCell ref="S223:V223"/>
    <mergeCell ref="W223:Z223"/>
    <mergeCell ref="AA223:AD223"/>
    <mergeCell ref="AE223:AH223"/>
    <mergeCell ref="AA222:AD222"/>
    <mergeCell ref="C220:R220"/>
    <mergeCell ref="S220:V220"/>
    <mergeCell ref="W220:Z220"/>
    <mergeCell ref="C221:R221"/>
    <mergeCell ref="AU222:AX222"/>
    <mergeCell ref="AY222:BB222"/>
    <mergeCell ref="AI220:AL220"/>
    <mergeCell ref="AM220:AP220"/>
    <mergeCell ref="AQ220:AT220"/>
    <mergeCell ref="AU220:AX220"/>
    <mergeCell ref="AY218:BB218"/>
    <mergeCell ref="AM219:AP219"/>
    <mergeCell ref="AQ219:AT219"/>
    <mergeCell ref="AU219:AX219"/>
    <mergeCell ref="AY219:BB219"/>
    <mergeCell ref="A222:B222"/>
    <mergeCell ref="C222:R222"/>
    <mergeCell ref="S222:V222"/>
    <mergeCell ref="W222:Z222"/>
    <mergeCell ref="A220:B220"/>
    <mergeCell ref="C219:R219"/>
    <mergeCell ref="S219:V219"/>
    <mergeCell ref="W219:Z219"/>
    <mergeCell ref="AM218:AP218"/>
    <mergeCell ref="AQ218:AT218"/>
    <mergeCell ref="AE217:AH217"/>
    <mergeCell ref="AI217:AL217"/>
    <mergeCell ref="AM217:AP217"/>
    <mergeCell ref="AQ217:AT217"/>
    <mergeCell ref="AA219:AD219"/>
    <mergeCell ref="A218:B218"/>
    <mergeCell ref="C218:R218"/>
    <mergeCell ref="S218:V218"/>
    <mergeCell ref="W218:Z218"/>
    <mergeCell ref="AA218:AD218"/>
    <mergeCell ref="AU217:AX217"/>
    <mergeCell ref="AU218:AX218"/>
    <mergeCell ref="AY217:BB217"/>
    <mergeCell ref="AI216:AL216"/>
    <mergeCell ref="AM216:AP216"/>
    <mergeCell ref="AQ216:AT216"/>
    <mergeCell ref="AU216:AX216"/>
    <mergeCell ref="AY216:BB216"/>
    <mergeCell ref="AE216:AH216"/>
    <mergeCell ref="AE215:AH215"/>
    <mergeCell ref="AI215:AL215"/>
    <mergeCell ref="AM215:AP215"/>
    <mergeCell ref="AA217:AD217"/>
    <mergeCell ref="A216:B216"/>
    <mergeCell ref="C216:R216"/>
    <mergeCell ref="S216:V216"/>
    <mergeCell ref="W216:Z216"/>
    <mergeCell ref="AA216:AD216"/>
    <mergeCell ref="AY215:BB215"/>
    <mergeCell ref="AI214:AL214"/>
    <mergeCell ref="AM214:AP214"/>
    <mergeCell ref="AQ214:AT214"/>
    <mergeCell ref="AU214:AX214"/>
    <mergeCell ref="AY214:BB214"/>
    <mergeCell ref="AA215:AD215"/>
    <mergeCell ref="AI14:AX14"/>
    <mergeCell ref="A215:B215"/>
    <mergeCell ref="C215:R215"/>
    <mergeCell ref="S215:V215"/>
    <mergeCell ref="W215:Z215"/>
    <mergeCell ref="AQ215:AT215"/>
    <mergeCell ref="AU215:AX215"/>
    <mergeCell ref="C36:R36"/>
    <mergeCell ref="S36:AH36"/>
    <mergeCell ref="AE213:AH213"/>
    <mergeCell ref="AI213:AL213"/>
    <mergeCell ref="A214:B214"/>
    <mergeCell ref="C214:R214"/>
    <mergeCell ref="S214:V214"/>
    <mergeCell ref="W214:Z214"/>
    <mergeCell ref="A213:B213"/>
    <mergeCell ref="C213:R213"/>
    <mergeCell ref="S213:V213"/>
    <mergeCell ref="W213:Z213"/>
    <mergeCell ref="C32:R32"/>
    <mergeCell ref="S33:AH33"/>
    <mergeCell ref="C44:R44"/>
    <mergeCell ref="C41:R41"/>
    <mergeCell ref="C51:R51"/>
    <mergeCell ref="S51:V51"/>
    <mergeCell ref="C16:R16"/>
    <mergeCell ref="S16:AH16"/>
    <mergeCell ref="AI59:AL59"/>
    <mergeCell ref="AM59:AP59"/>
    <mergeCell ref="S38:AH38"/>
    <mergeCell ref="S40:AH40"/>
    <mergeCell ref="AI41:AX41"/>
    <mergeCell ref="C18:R18"/>
    <mergeCell ref="AQ59:AT59"/>
    <mergeCell ref="AI36:AX36"/>
    <mergeCell ref="AY16:BB16"/>
    <mergeCell ref="AY15:BB15"/>
    <mergeCell ref="AY17:BB17"/>
    <mergeCell ref="AY38:BB38"/>
    <mergeCell ref="AY42:BB42"/>
    <mergeCell ref="AY34:BB34"/>
    <mergeCell ref="AY27:BB27"/>
    <mergeCell ref="AY23:BB23"/>
    <mergeCell ref="AY22:BB22"/>
    <mergeCell ref="S13:AH13"/>
    <mergeCell ref="AI13:AX13"/>
    <mergeCell ref="S17:AH17"/>
    <mergeCell ref="S39:AH39"/>
    <mergeCell ref="S60:V60"/>
    <mergeCell ref="AY58:BB58"/>
    <mergeCell ref="AU58:AX58"/>
    <mergeCell ref="AY18:BB18"/>
    <mergeCell ref="S48:AH48"/>
    <mergeCell ref="AY14:BB14"/>
    <mergeCell ref="A38:B38"/>
    <mergeCell ref="A39:B39"/>
    <mergeCell ref="A41:B41"/>
    <mergeCell ref="AI42:AX42"/>
    <mergeCell ref="C39:R39"/>
    <mergeCell ref="A40:B40"/>
    <mergeCell ref="A60:B60"/>
    <mergeCell ref="A61:B61"/>
    <mergeCell ref="AA61:AD61"/>
    <mergeCell ref="A74:B74"/>
    <mergeCell ref="AY59:BB59"/>
    <mergeCell ref="S44:AH44"/>
    <mergeCell ref="S59:V59"/>
    <mergeCell ref="W59:Z59"/>
    <mergeCell ref="AA59:AD59"/>
    <mergeCell ref="AE59:AH59"/>
    <mergeCell ref="AY60:BB60"/>
    <mergeCell ref="C40:R40"/>
    <mergeCell ref="C42:R42"/>
    <mergeCell ref="S41:AH41"/>
    <mergeCell ref="AY74:BB74"/>
    <mergeCell ref="AY79:BB79"/>
    <mergeCell ref="AI43:AX43"/>
    <mergeCell ref="S43:AH43"/>
    <mergeCell ref="S42:AH42"/>
    <mergeCell ref="AY43:BB43"/>
    <mergeCell ref="AU59:AX59"/>
    <mergeCell ref="AE60:AH60"/>
    <mergeCell ref="AI60:AL60"/>
    <mergeCell ref="AM60:AP60"/>
    <mergeCell ref="AQ60:AT60"/>
    <mergeCell ref="AU60:AX60"/>
    <mergeCell ref="AY213:BB213"/>
    <mergeCell ref="AQ106:AT107"/>
    <mergeCell ref="AU106:AX107"/>
    <mergeCell ref="AY106:BB107"/>
    <mergeCell ref="A227:B227"/>
    <mergeCell ref="C227:BB227"/>
    <mergeCell ref="AM224:AP224"/>
    <mergeCell ref="A224:B224"/>
    <mergeCell ref="C224:R224"/>
    <mergeCell ref="S224:V224"/>
    <mergeCell ref="A228:B228"/>
    <mergeCell ref="C228:BB228"/>
    <mergeCell ref="A144:B145"/>
    <mergeCell ref="AY244:BA244"/>
    <mergeCell ref="AU224:AX224"/>
    <mergeCell ref="AY224:BB224"/>
    <mergeCell ref="W224:Z224"/>
    <mergeCell ref="AE224:AH224"/>
    <mergeCell ref="AU213:AX213"/>
    <mergeCell ref="AI224:AL224"/>
    <mergeCell ref="AA214:AD214"/>
    <mergeCell ref="AE214:AH214"/>
    <mergeCell ref="C12:R12"/>
    <mergeCell ref="AM107:AN107"/>
    <mergeCell ref="AO107:AP107"/>
    <mergeCell ref="W60:Z60"/>
    <mergeCell ref="AA60:AD60"/>
    <mergeCell ref="C74:R74"/>
    <mergeCell ref="AI61:AL61"/>
    <mergeCell ref="AM61:AP61"/>
    <mergeCell ref="C61:R61"/>
    <mergeCell ref="S61:V61"/>
    <mergeCell ref="W61:Z61"/>
    <mergeCell ref="AE61:AH61"/>
    <mergeCell ref="C60:R60"/>
    <mergeCell ref="AK107:AL107"/>
    <mergeCell ref="C79:R79"/>
    <mergeCell ref="S79:AP79"/>
    <mergeCell ref="S87:AP87"/>
    <mergeCell ref="S93:AP93"/>
    <mergeCell ref="AI12:AX12"/>
    <mergeCell ref="AQ61:AT61"/>
    <mergeCell ref="AU61:AX61"/>
    <mergeCell ref="S106:AP106"/>
    <mergeCell ref="W107:X107"/>
    <mergeCell ref="AU74:AX74"/>
    <mergeCell ref="AI16:AX16"/>
    <mergeCell ref="S12:AH12"/>
    <mergeCell ref="AU80:AX80"/>
    <mergeCell ref="AG107:AH107"/>
    <mergeCell ref="AC110:AD110"/>
    <mergeCell ref="AG110:AH110"/>
    <mergeCell ref="AC109:AD109"/>
    <mergeCell ref="AE109:AF109"/>
    <mergeCell ref="AC107:AD107"/>
    <mergeCell ref="S155:V155"/>
    <mergeCell ref="W155:X155"/>
    <mergeCell ref="Y155:Z155"/>
    <mergeCell ref="AE145:AF145"/>
    <mergeCell ref="AC114:AD114"/>
    <mergeCell ref="AI155:AJ155"/>
    <mergeCell ref="AK155:AL155"/>
    <mergeCell ref="AC155:AD155"/>
    <mergeCell ref="AE155:AF155"/>
    <mergeCell ref="AG155:AH155"/>
    <mergeCell ref="AY155:BB155"/>
    <mergeCell ref="AY61:BB61"/>
    <mergeCell ref="AI107:AJ107"/>
    <mergeCell ref="AY12:BB12"/>
    <mergeCell ref="AY39:BB39"/>
    <mergeCell ref="AI40:AX40"/>
    <mergeCell ref="AY40:BB40"/>
    <mergeCell ref="AY41:BB41"/>
    <mergeCell ref="AI18:AX18"/>
    <mergeCell ref="AQ58:AT58"/>
    <mergeCell ref="AI48:AX48"/>
    <mergeCell ref="A155:B155"/>
    <mergeCell ref="AA155:AB155"/>
    <mergeCell ref="C144:R145"/>
    <mergeCell ref="W109:X109"/>
    <mergeCell ref="Y109:Z109"/>
    <mergeCell ref="AA109:AB109"/>
    <mergeCell ref="S109:V109"/>
    <mergeCell ref="Y114:Z114"/>
    <mergeCell ref="AA114:AB114"/>
    <mergeCell ref="C155:R155"/>
    <mergeCell ref="A17:B17"/>
    <mergeCell ref="AI38:AX38"/>
    <mergeCell ref="AI39:AX39"/>
    <mergeCell ref="A236:B236"/>
    <mergeCell ref="S145:V145"/>
    <mergeCell ref="W145:X145"/>
    <mergeCell ref="Y145:Z145"/>
    <mergeCell ref="AA145:AB145"/>
    <mergeCell ref="AC145:AD145"/>
    <mergeCell ref="AE107:AF107"/>
    <mergeCell ref="AN5:BB5"/>
    <mergeCell ref="AI15:AX15"/>
    <mergeCell ref="S74:AP74"/>
    <mergeCell ref="AM213:AP213"/>
    <mergeCell ref="AQ74:AT74"/>
    <mergeCell ref="AQ213:AT213"/>
    <mergeCell ref="S107:V107"/>
    <mergeCell ref="Y107:Z107"/>
    <mergeCell ref="AA107:AB107"/>
    <mergeCell ref="AB8:AH8"/>
    <mergeCell ref="A9:BB9"/>
    <mergeCell ref="AN1:BB1"/>
    <mergeCell ref="AN2:BB2"/>
    <mergeCell ref="A3:Z3"/>
    <mergeCell ref="A4:Z4"/>
    <mergeCell ref="AN3:BB3"/>
    <mergeCell ref="AN4:BB4"/>
    <mergeCell ref="A1:Z1"/>
    <mergeCell ref="A5:Z5"/>
    <mergeCell ref="A2:Z2"/>
    <mergeCell ref="R8:AA8"/>
    <mergeCell ref="A6:Z6"/>
    <mergeCell ref="A7:Z7"/>
    <mergeCell ref="AA213:AD213"/>
    <mergeCell ref="A18:B18"/>
    <mergeCell ref="S18:AH18"/>
    <mergeCell ref="A42:B42"/>
    <mergeCell ref="C38:R38"/>
    <mergeCell ref="A43:B43"/>
    <mergeCell ref="C43:R43"/>
    <mergeCell ref="C229:BB229"/>
    <mergeCell ref="A230:B230"/>
    <mergeCell ref="C230:BB230"/>
    <mergeCell ref="A231:B231"/>
    <mergeCell ref="C217:R217"/>
    <mergeCell ref="S217:V217"/>
    <mergeCell ref="W217:Z217"/>
    <mergeCell ref="A217:B217"/>
    <mergeCell ref="AA224:AD224"/>
    <mergeCell ref="AQ224:AT224"/>
    <mergeCell ref="A232:B232"/>
    <mergeCell ref="C232:BB232"/>
    <mergeCell ref="A187:B187"/>
    <mergeCell ref="C187:R187"/>
    <mergeCell ref="S187:V187"/>
    <mergeCell ref="W187:Z187"/>
    <mergeCell ref="A188:B188"/>
    <mergeCell ref="S188:V188"/>
    <mergeCell ref="W188:Z188"/>
    <mergeCell ref="A229:B229"/>
    <mergeCell ref="AH243:AN243"/>
    <mergeCell ref="AM187:AP187"/>
    <mergeCell ref="AU187:AX187"/>
    <mergeCell ref="AY187:BB187"/>
    <mergeCell ref="AA187:AD187"/>
    <mergeCell ref="AE187:AH187"/>
    <mergeCell ref="AI187:AL187"/>
    <mergeCell ref="AQ187:AT187"/>
    <mergeCell ref="AE189:AH189"/>
    <mergeCell ref="AI189:AL189"/>
    <mergeCell ref="C188:R188"/>
    <mergeCell ref="S190:V190"/>
    <mergeCell ref="AQ188:AT188"/>
    <mergeCell ref="AU188:AX188"/>
    <mergeCell ref="AY188:BB188"/>
    <mergeCell ref="AA188:AD188"/>
    <mergeCell ref="AE188:AH188"/>
    <mergeCell ref="AI188:AL188"/>
    <mergeCell ref="AM188:AP188"/>
    <mergeCell ref="AA189:AD189"/>
    <mergeCell ref="AU158:AX159"/>
    <mergeCell ref="AY158:BB159"/>
    <mergeCell ref="AA160:AD160"/>
    <mergeCell ref="AE160:AH160"/>
    <mergeCell ref="AI160:AL160"/>
    <mergeCell ref="C231:BB231"/>
    <mergeCell ref="AA159:AD159"/>
    <mergeCell ref="AE159:AH159"/>
    <mergeCell ref="AM161:AP161"/>
    <mergeCell ref="S161:V161"/>
    <mergeCell ref="A233:B233"/>
    <mergeCell ref="C233:BB233"/>
    <mergeCell ref="A234:B234"/>
    <mergeCell ref="C234:BB234"/>
    <mergeCell ref="AG145:AH145"/>
    <mergeCell ref="AI145:AJ145"/>
    <mergeCell ref="AK145:AL145"/>
    <mergeCell ref="S159:V159"/>
    <mergeCell ref="W159:Z159"/>
    <mergeCell ref="A157:BB157"/>
    <mergeCell ref="AM145:AN145"/>
    <mergeCell ref="AO145:AP145"/>
    <mergeCell ref="AI44:AX44"/>
    <mergeCell ref="AY44:BB44"/>
    <mergeCell ref="AM160:AP160"/>
    <mergeCell ref="AQ160:AT160"/>
    <mergeCell ref="AU160:AX160"/>
    <mergeCell ref="AY160:BB160"/>
    <mergeCell ref="AI51:AL51"/>
    <mergeCell ref="AM51:AP51"/>
    <mergeCell ref="A160:B160"/>
    <mergeCell ref="C160:R160"/>
    <mergeCell ref="S160:V160"/>
    <mergeCell ref="W160:Z160"/>
    <mergeCell ref="AI162:AL162"/>
    <mergeCell ref="AA161:AD161"/>
    <mergeCell ref="AE161:AH161"/>
    <mergeCell ref="AI161:AL161"/>
    <mergeCell ref="A161:B161"/>
    <mergeCell ref="C161:R161"/>
    <mergeCell ref="W161:Z161"/>
    <mergeCell ref="A162:B162"/>
    <mergeCell ref="C162:R162"/>
    <mergeCell ref="S162:V162"/>
    <mergeCell ref="W162:Z162"/>
    <mergeCell ref="AA162:AD162"/>
    <mergeCell ref="AM162:AP162"/>
    <mergeCell ref="AQ162:AT162"/>
    <mergeCell ref="AU162:AX162"/>
    <mergeCell ref="AY162:BB162"/>
    <mergeCell ref="AQ161:AT161"/>
    <mergeCell ref="AU161:AX161"/>
    <mergeCell ref="AY161:BB161"/>
    <mergeCell ref="AQ158:AT159"/>
    <mergeCell ref="AA163:AD163"/>
    <mergeCell ref="AE163:AH163"/>
    <mergeCell ref="AI163:AL163"/>
    <mergeCell ref="AM163:AP163"/>
    <mergeCell ref="A163:B163"/>
    <mergeCell ref="C163:R163"/>
    <mergeCell ref="S163:V163"/>
    <mergeCell ref="W163:Z163"/>
    <mergeCell ref="AE162:AH162"/>
    <mergeCell ref="A165:B165"/>
    <mergeCell ref="AQ163:AT163"/>
    <mergeCell ref="AU163:AX163"/>
    <mergeCell ref="AY163:BB163"/>
    <mergeCell ref="A158:B159"/>
    <mergeCell ref="C158:R159"/>
    <mergeCell ref="S158:Z158"/>
    <mergeCell ref="AA158:AH158"/>
    <mergeCell ref="AI158:AL159"/>
    <mergeCell ref="AM158:AP159"/>
    <mergeCell ref="AA164:AD164"/>
    <mergeCell ref="AE164:AH164"/>
    <mergeCell ref="AI164:AL164"/>
    <mergeCell ref="AM164:AP164"/>
    <mergeCell ref="A164:B164"/>
    <mergeCell ref="C164:R164"/>
    <mergeCell ref="S164:V164"/>
    <mergeCell ref="W164:Z164"/>
    <mergeCell ref="C165:R165"/>
    <mergeCell ref="S165:V165"/>
    <mergeCell ref="W165:Z165"/>
    <mergeCell ref="AA165:AD165"/>
    <mergeCell ref="AE165:AH165"/>
    <mergeCell ref="AM165:AP165"/>
    <mergeCell ref="AI165:AL165"/>
    <mergeCell ref="AQ165:AT165"/>
    <mergeCell ref="AU165:AX165"/>
    <mergeCell ref="AY165:BB165"/>
    <mergeCell ref="AQ164:AT164"/>
    <mergeCell ref="AU164:AX164"/>
    <mergeCell ref="AY164:BB164"/>
    <mergeCell ref="AA166:AD166"/>
    <mergeCell ref="AE166:AH166"/>
    <mergeCell ref="AI166:AL166"/>
    <mergeCell ref="AM166:AP166"/>
    <mergeCell ref="A166:B166"/>
    <mergeCell ref="C166:R166"/>
    <mergeCell ref="S166:V166"/>
    <mergeCell ref="W166:Z166"/>
    <mergeCell ref="AU167:AX167"/>
    <mergeCell ref="AY167:BB167"/>
    <mergeCell ref="AQ166:AT166"/>
    <mergeCell ref="AU166:AX166"/>
    <mergeCell ref="AY166:BB166"/>
    <mergeCell ref="C167:R167"/>
    <mergeCell ref="S167:V167"/>
    <mergeCell ref="W167:Z167"/>
    <mergeCell ref="AA167:AD167"/>
    <mergeCell ref="AE167:AH167"/>
    <mergeCell ref="A168:B168"/>
    <mergeCell ref="C168:R168"/>
    <mergeCell ref="S168:V168"/>
    <mergeCell ref="W168:Z168"/>
    <mergeCell ref="A169:B169"/>
    <mergeCell ref="AQ167:AT167"/>
    <mergeCell ref="AM167:AP167"/>
    <mergeCell ref="AI167:AL167"/>
    <mergeCell ref="A167:B167"/>
    <mergeCell ref="AA169:AD169"/>
    <mergeCell ref="AE169:AH169"/>
    <mergeCell ref="AM169:AP169"/>
    <mergeCell ref="AI169:AL169"/>
    <mergeCell ref="AA168:AD168"/>
    <mergeCell ref="AE168:AH168"/>
    <mergeCell ref="AI168:AL168"/>
    <mergeCell ref="AM168:AP168"/>
    <mergeCell ref="A171:B171"/>
    <mergeCell ref="AQ169:AT169"/>
    <mergeCell ref="AU169:AX169"/>
    <mergeCell ref="AY169:BB169"/>
    <mergeCell ref="AQ168:AT168"/>
    <mergeCell ref="AU168:AX168"/>
    <mergeCell ref="AY168:BB168"/>
    <mergeCell ref="C169:R169"/>
    <mergeCell ref="S169:V169"/>
    <mergeCell ref="W169:Z169"/>
    <mergeCell ref="AA170:AD170"/>
    <mergeCell ref="AE170:AH170"/>
    <mergeCell ref="AI170:AL170"/>
    <mergeCell ref="AM170:AP170"/>
    <mergeCell ref="A170:B170"/>
    <mergeCell ref="C170:R170"/>
    <mergeCell ref="S170:V170"/>
    <mergeCell ref="W170:Z170"/>
    <mergeCell ref="C171:R171"/>
    <mergeCell ref="S171:V171"/>
    <mergeCell ref="W171:Z171"/>
    <mergeCell ref="AA171:AD171"/>
    <mergeCell ref="AE171:AH171"/>
    <mergeCell ref="AM171:AP171"/>
    <mergeCell ref="AI171:AL171"/>
    <mergeCell ref="AQ171:AT171"/>
    <mergeCell ref="AU171:AX171"/>
    <mergeCell ref="AY171:BB171"/>
    <mergeCell ref="AQ170:AT170"/>
    <mergeCell ref="AU170:AX170"/>
    <mergeCell ref="AY170:BB170"/>
    <mergeCell ref="AA172:AD172"/>
    <mergeCell ref="AE172:AH172"/>
    <mergeCell ref="AI172:AL172"/>
    <mergeCell ref="AM172:AP172"/>
    <mergeCell ref="A172:B172"/>
    <mergeCell ref="C172:R172"/>
    <mergeCell ref="S172:V172"/>
    <mergeCell ref="W172:Z172"/>
    <mergeCell ref="AU173:AX173"/>
    <mergeCell ref="AY173:BB173"/>
    <mergeCell ref="AQ172:AT172"/>
    <mergeCell ref="AU172:AX172"/>
    <mergeCell ref="AY172:BB172"/>
    <mergeCell ref="C173:R173"/>
    <mergeCell ref="S173:V173"/>
    <mergeCell ref="W173:Z173"/>
    <mergeCell ref="AA173:AD173"/>
    <mergeCell ref="AE173:AH173"/>
    <mergeCell ref="A174:B174"/>
    <mergeCell ref="C174:R174"/>
    <mergeCell ref="S174:V174"/>
    <mergeCell ref="W174:Z174"/>
    <mergeCell ref="A175:B175"/>
    <mergeCell ref="AQ173:AT173"/>
    <mergeCell ref="AM173:AP173"/>
    <mergeCell ref="AI173:AL173"/>
    <mergeCell ref="A173:B173"/>
    <mergeCell ref="AA175:AD175"/>
    <mergeCell ref="AE175:AH175"/>
    <mergeCell ref="AM175:AP175"/>
    <mergeCell ref="AI175:AL175"/>
    <mergeCell ref="AA174:AD174"/>
    <mergeCell ref="AE174:AH174"/>
    <mergeCell ref="AI174:AL174"/>
    <mergeCell ref="AM174:AP174"/>
    <mergeCell ref="A177:B177"/>
    <mergeCell ref="AQ175:AT175"/>
    <mergeCell ref="AU175:AX175"/>
    <mergeCell ref="AY175:BB175"/>
    <mergeCell ref="AQ174:AT174"/>
    <mergeCell ref="AU174:AX174"/>
    <mergeCell ref="AY174:BB174"/>
    <mergeCell ref="C175:R175"/>
    <mergeCell ref="S175:V175"/>
    <mergeCell ref="W175:Z175"/>
    <mergeCell ref="AA176:AD176"/>
    <mergeCell ref="AE176:AH176"/>
    <mergeCell ref="AI176:AL176"/>
    <mergeCell ref="AM176:AP176"/>
    <mergeCell ref="A176:B176"/>
    <mergeCell ref="C176:R176"/>
    <mergeCell ref="S176:V176"/>
    <mergeCell ref="W176:Z176"/>
    <mergeCell ref="C177:R177"/>
    <mergeCell ref="S177:V177"/>
    <mergeCell ref="W177:Z177"/>
    <mergeCell ref="AA177:AD177"/>
    <mergeCell ref="AE177:AH177"/>
    <mergeCell ref="AM177:AP177"/>
    <mergeCell ref="AI177:AL177"/>
    <mergeCell ref="AQ177:AT177"/>
    <mergeCell ref="AU177:AX177"/>
    <mergeCell ref="AY177:BB177"/>
    <mergeCell ref="AQ176:AT176"/>
    <mergeCell ref="AU176:AX176"/>
    <mergeCell ref="AY176:BB176"/>
    <mergeCell ref="AA178:AD178"/>
    <mergeCell ref="AE178:AH178"/>
    <mergeCell ref="AI178:AL178"/>
    <mergeCell ref="AM178:AP178"/>
    <mergeCell ref="A178:B178"/>
    <mergeCell ref="C178:R178"/>
    <mergeCell ref="S178:V178"/>
    <mergeCell ref="W178:Z178"/>
    <mergeCell ref="AU179:AX179"/>
    <mergeCell ref="AY179:BB179"/>
    <mergeCell ref="AQ178:AT178"/>
    <mergeCell ref="AU178:AX178"/>
    <mergeCell ref="AY178:BB178"/>
    <mergeCell ref="C179:R179"/>
    <mergeCell ref="S179:V179"/>
    <mergeCell ref="W179:Z179"/>
    <mergeCell ref="AA179:AD179"/>
    <mergeCell ref="AE179:AH179"/>
    <mergeCell ref="A180:B180"/>
    <mergeCell ref="C180:R180"/>
    <mergeCell ref="S180:V180"/>
    <mergeCell ref="W180:Z180"/>
    <mergeCell ref="A181:B181"/>
    <mergeCell ref="AQ179:AT179"/>
    <mergeCell ref="AM179:AP179"/>
    <mergeCell ref="AI179:AL179"/>
    <mergeCell ref="A179:B179"/>
    <mergeCell ref="AA181:AD181"/>
    <mergeCell ref="AE181:AH181"/>
    <mergeCell ref="AM181:AP181"/>
    <mergeCell ref="AI181:AL181"/>
    <mergeCell ref="AA180:AD180"/>
    <mergeCell ref="AE180:AH180"/>
    <mergeCell ref="AI180:AL180"/>
    <mergeCell ref="AM180:AP180"/>
    <mergeCell ref="A183:B183"/>
    <mergeCell ref="AQ181:AT181"/>
    <mergeCell ref="AU181:AX181"/>
    <mergeCell ref="AY181:BB181"/>
    <mergeCell ref="AQ180:AT180"/>
    <mergeCell ref="AU180:AX180"/>
    <mergeCell ref="AY180:BB180"/>
    <mergeCell ref="C181:R181"/>
    <mergeCell ref="S181:V181"/>
    <mergeCell ref="W181:Z181"/>
    <mergeCell ref="AA182:AD182"/>
    <mergeCell ref="AE182:AH182"/>
    <mergeCell ref="AI182:AL182"/>
    <mergeCell ref="AM182:AP182"/>
    <mergeCell ref="A182:B182"/>
    <mergeCell ref="C182:R182"/>
    <mergeCell ref="S182:V182"/>
    <mergeCell ref="W182:Z182"/>
    <mergeCell ref="C183:R183"/>
    <mergeCell ref="S183:V183"/>
    <mergeCell ref="W183:Z183"/>
    <mergeCell ref="AA183:AD183"/>
    <mergeCell ref="AE183:AH183"/>
    <mergeCell ref="AM183:AP183"/>
    <mergeCell ref="AI183:AL183"/>
    <mergeCell ref="AQ183:AT183"/>
    <mergeCell ref="AU183:AX183"/>
    <mergeCell ref="AY183:BB183"/>
    <mergeCell ref="AQ182:AT182"/>
    <mergeCell ref="AU182:AX182"/>
    <mergeCell ref="AY182:BB182"/>
    <mergeCell ref="AA184:AD184"/>
    <mergeCell ref="AE184:AH184"/>
    <mergeCell ref="AI184:AL184"/>
    <mergeCell ref="AM184:AP184"/>
    <mergeCell ref="A184:B184"/>
    <mergeCell ref="C184:R184"/>
    <mergeCell ref="S184:V184"/>
    <mergeCell ref="W184:Z184"/>
    <mergeCell ref="A45:B45"/>
    <mergeCell ref="C45:R45"/>
    <mergeCell ref="S45:AH45"/>
    <mergeCell ref="AI45:AX45"/>
    <mergeCell ref="AY45:BB45"/>
    <mergeCell ref="A46:B46"/>
    <mergeCell ref="C46:R46"/>
    <mergeCell ref="S46:AH46"/>
    <mergeCell ref="AI46:AX46"/>
    <mergeCell ref="AY46:BB46"/>
    <mergeCell ref="AQ184:AT184"/>
    <mergeCell ref="AU184:AX184"/>
    <mergeCell ref="AY184:BB184"/>
    <mergeCell ref="A47:B47"/>
    <mergeCell ref="C47:R47"/>
    <mergeCell ref="S47:AH47"/>
    <mergeCell ref="AI47:AX47"/>
    <mergeCell ref="AY47:BB47"/>
    <mergeCell ref="A48:B48"/>
    <mergeCell ref="C48:R48"/>
    <mergeCell ref="AY48:BB48"/>
    <mergeCell ref="A235:B235"/>
    <mergeCell ref="C235:BB235"/>
    <mergeCell ref="AM58:AP58"/>
    <mergeCell ref="AQ57:AT57"/>
    <mergeCell ref="AU57:AX57"/>
    <mergeCell ref="AY57:BB57"/>
    <mergeCell ref="A58:B58"/>
    <mergeCell ref="AI57:AL57"/>
    <mergeCell ref="AM57:AP57"/>
    <mergeCell ref="C58:R58"/>
    <mergeCell ref="S58:V58"/>
    <mergeCell ref="W58:Z58"/>
    <mergeCell ref="AA58:AD58"/>
    <mergeCell ref="AE58:AH58"/>
    <mergeCell ref="AI58:AL58"/>
    <mergeCell ref="W51:Z51"/>
    <mergeCell ref="AA51:AD51"/>
    <mergeCell ref="AE51:AH51"/>
    <mergeCell ref="S57:V57"/>
    <mergeCell ref="W57:Z57"/>
    <mergeCell ref="AA57:AD57"/>
    <mergeCell ref="AE57:AH57"/>
    <mergeCell ref="A56:BB56"/>
    <mergeCell ref="A57:B57"/>
    <mergeCell ref="C57:R57"/>
    <mergeCell ref="AN6:BB6"/>
    <mergeCell ref="A50:BB50"/>
    <mergeCell ref="AM52:AP52"/>
    <mergeCell ref="AQ52:AT52"/>
    <mergeCell ref="AU52:AX52"/>
    <mergeCell ref="AY52:BB52"/>
    <mergeCell ref="AQ51:AT51"/>
    <mergeCell ref="AU51:AX51"/>
    <mergeCell ref="AY51:BB51"/>
    <mergeCell ref="A51:B51"/>
    <mergeCell ref="AQ75:AT75"/>
    <mergeCell ref="AU75:AX75"/>
    <mergeCell ref="AY75:BB75"/>
    <mergeCell ref="C75:R75"/>
    <mergeCell ref="AI65:AL65"/>
    <mergeCell ref="AI67:AL67"/>
    <mergeCell ref="AU65:AX65"/>
    <mergeCell ref="C66:R66"/>
    <mergeCell ref="S66:V66"/>
    <mergeCell ref="W66:Z66"/>
    <mergeCell ref="A76:B76"/>
    <mergeCell ref="C76:R76"/>
    <mergeCell ref="S76:AP76"/>
    <mergeCell ref="AQ76:AT76"/>
    <mergeCell ref="AU76:AX76"/>
    <mergeCell ref="AY76:BB76"/>
    <mergeCell ref="AY77:BB77"/>
    <mergeCell ref="A78:B78"/>
    <mergeCell ref="C78:R78"/>
    <mergeCell ref="S78:AP78"/>
    <mergeCell ref="AQ78:AT78"/>
    <mergeCell ref="AU78:AX78"/>
    <mergeCell ref="AY78:BB78"/>
    <mergeCell ref="C77:R77"/>
    <mergeCell ref="AQ79:AT79"/>
    <mergeCell ref="AU79:AX79"/>
    <mergeCell ref="AQ77:AT77"/>
    <mergeCell ref="AU77:AX77"/>
    <mergeCell ref="S81:AP81"/>
    <mergeCell ref="AQ81:AT81"/>
    <mergeCell ref="A80:B80"/>
    <mergeCell ref="C80:R80"/>
    <mergeCell ref="S80:AP80"/>
    <mergeCell ref="AQ80:AT80"/>
    <mergeCell ref="AU81:AX81"/>
    <mergeCell ref="AY81:BB81"/>
    <mergeCell ref="A81:B81"/>
    <mergeCell ref="C81:R81"/>
    <mergeCell ref="AY80:BB80"/>
    <mergeCell ref="A82:B82"/>
    <mergeCell ref="C82:R82"/>
    <mergeCell ref="S82:AP82"/>
    <mergeCell ref="AQ82:AT82"/>
    <mergeCell ref="AU82:AX82"/>
    <mergeCell ref="AY82:BB82"/>
    <mergeCell ref="AY83:BB83"/>
    <mergeCell ref="A84:B84"/>
    <mergeCell ref="C84:R84"/>
    <mergeCell ref="S84:AP84"/>
    <mergeCell ref="AQ84:AT84"/>
    <mergeCell ref="AU84:AX84"/>
    <mergeCell ref="AY84:BB84"/>
    <mergeCell ref="A83:B83"/>
    <mergeCell ref="C83:R83"/>
    <mergeCell ref="S83:AP83"/>
    <mergeCell ref="AU87:AX87"/>
    <mergeCell ref="A85:B85"/>
    <mergeCell ref="C85:R85"/>
    <mergeCell ref="S85:AP85"/>
    <mergeCell ref="AQ85:AT85"/>
    <mergeCell ref="AU83:AX83"/>
    <mergeCell ref="AQ83:AT83"/>
    <mergeCell ref="AU85:AX85"/>
    <mergeCell ref="AY85:BB85"/>
    <mergeCell ref="A86:B86"/>
    <mergeCell ref="C86:R86"/>
    <mergeCell ref="S86:AP86"/>
    <mergeCell ref="AQ86:AT86"/>
    <mergeCell ref="AU86:AX86"/>
    <mergeCell ref="AY86:BB86"/>
    <mergeCell ref="AY87:BB87"/>
    <mergeCell ref="A88:B88"/>
    <mergeCell ref="C88:R88"/>
    <mergeCell ref="S88:AP88"/>
    <mergeCell ref="AQ88:AT88"/>
    <mergeCell ref="AU88:AX88"/>
    <mergeCell ref="AY88:BB88"/>
    <mergeCell ref="A87:B87"/>
    <mergeCell ref="C87:R87"/>
    <mergeCell ref="AQ87:AT87"/>
    <mergeCell ref="AY89:BB89"/>
    <mergeCell ref="A90:B90"/>
    <mergeCell ref="C90:R90"/>
    <mergeCell ref="S90:AP90"/>
    <mergeCell ref="AQ90:AT90"/>
    <mergeCell ref="AU90:AX90"/>
    <mergeCell ref="AY90:BB90"/>
    <mergeCell ref="A89:B89"/>
    <mergeCell ref="C89:R89"/>
    <mergeCell ref="S89:AP89"/>
    <mergeCell ref="AU93:AX93"/>
    <mergeCell ref="A91:B91"/>
    <mergeCell ref="C91:R91"/>
    <mergeCell ref="S91:AP91"/>
    <mergeCell ref="AQ91:AT91"/>
    <mergeCell ref="AU89:AX89"/>
    <mergeCell ref="AQ89:AT89"/>
    <mergeCell ref="AU91:AX91"/>
    <mergeCell ref="AY91:BB91"/>
    <mergeCell ref="A92:B92"/>
    <mergeCell ref="C92:R92"/>
    <mergeCell ref="S92:AP92"/>
    <mergeCell ref="AQ92:AT92"/>
    <mergeCell ref="AU92:AX92"/>
    <mergeCell ref="AY92:BB92"/>
    <mergeCell ref="AY93:BB93"/>
    <mergeCell ref="A94:B94"/>
    <mergeCell ref="C94:R94"/>
    <mergeCell ref="S94:AP94"/>
    <mergeCell ref="AQ94:AT94"/>
    <mergeCell ref="AU94:AX94"/>
    <mergeCell ref="AY94:BB94"/>
    <mergeCell ref="A93:B93"/>
    <mergeCell ref="C93:R93"/>
    <mergeCell ref="AQ93:AT93"/>
    <mergeCell ref="AU96:AX96"/>
    <mergeCell ref="AY96:BB96"/>
    <mergeCell ref="A95:B95"/>
    <mergeCell ref="C95:R95"/>
    <mergeCell ref="S95:AP95"/>
    <mergeCell ref="AQ95:AT95"/>
    <mergeCell ref="A97:B97"/>
    <mergeCell ref="C97:R97"/>
    <mergeCell ref="S97:AP97"/>
    <mergeCell ref="AQ97:AT97"/>
    <mergeCell ref="AU95:AX95"/>
    <mergeCell ref="AY95:BB95"/>
    <mergeCell ref="A96:B96"/>
    <mergeCell ref="C96:R96"/>
    <mergeCell ref="S96:AP96"/>
    <mergeCell ref="AQ96:AT96"/>
    <mergeCell ref="S99:AP99"/>
    <mergeCell ref="AQ99:AT99"/>
    <mergeCell ref="AU97:AX97"/>
    <mergeCell ref="AY97:BB97"/>
    <mergeCell ref="A98:B98"/>
    <mergeCell ref="C98:R98"/>
    <mergeCell ref="S98:AP98"/>
    <mergeCell ref="AQ98:AT98"/>
    <mergeCell ref="AU98:AX98"/>
    <mergeCell ref="AY98:BB98"/>
    <mergeCell ref="AU99:AX99"/>
    <mergeCell ref="AY99:BB99"/>
    <mergeCell ref="A100:B100"/>
    <mergeCell ref="C100:R100"/>
    <mergeCell ref="S100:AP100"/>
    <mergeCell ref="AQ100:AT100"/>
    <mergeCell ref="AU100:AX100"/>
    <mergeCell ref="AY100:BB100"/>
    <mergeCell ref="A99:B99"/>
    <mergeCell ref="C99:R99"/>
    <mergeCell ref="AU102:AX102"/>
    <mergeCell ref="AY102:BB102"/>
    <mergeCell ref="A101:B101"/>
    <mergeCell ref="C101:R101"/>
    <mergeCell ref="S101:AP101"/>
    <mergeCell ref="AQ101:AT101"/>
    <mergeCell ref="A103:B103"/>
    <mergeCell ref="C103:R103"/>
    <mergeCell ref="S103:AP103"/>
    <mergeCell ref="AQ103:AT103"/>
    <mergeCell ref="AU101:AX101"/>
    <mergeCell ref="AY101:BB101"/>
    <mergeCell ref="A102:B102"/>
    <mergeCell ref="C102:R102"/>
    <mergeCell ref="S102:AP102"/>
    <mergeCell ref="AQ102:AT102"/>
    <mergeCell ref="AU103:AX103"/>
    <mergeCell ref="AY103:BB103"/>
    <mergeCell ref="A52:B52"/>
    <mergeCell ref="C52:R52"/>
    <mergeCell ref="S52:V52"/>
    <mergeCell ref="W52:Z52"/>
    <mergeCell ref="AA52:AD52"/>
    <mergeCell ref="AE52:AH52"/>
    <mergeCell ref="AI52:AL52"/>
    <mergeCell ref="A53:B53"/>
    <mergeCell ref="AE53:AH53"/>
    <mergeCell ref="AI53:AL53"/>
    <mergeCell ref="AM53:AP53"/>
    <mergeCell ref="AQ53:AT53"/>
    <mergeCell ref="C53:R53"/>
    <mergeCell ref="S53:V53"/>
    <mergeCell ref="W53:Z53"/>
    <mergeCell ref="AA53:AD53"/>
    <mergeCell ref="AU53:AX53"/>
    <mergeCell ref="AY53:BB53"/>
    <mergeCell ref="A54:B54"/>
    <mergeCell ref="C54:R54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A64:B65"/>
    <mergeCell ref="C64:R65"/>
    <mergeCell ref="S64:AL64"/>
    <mergeCell ref="AM64:AP65"/>
    <mergeCell ref="AQ64:AX64"/>
    <mergeCell ref="AY64:BB65"/>
    <mergeCell ref="AQ65:AT65"/>
    <mergeCell ref="AA66:AD66"/>
    <mergeCell ref="AE66:AH66"/>
    <mergeCell ref="AI66:AL66"/>
    <mergeCell ref="A67:B67"/>
    <mergeCell ref="C67:R67"/>
    <mergeCell ref="S67:V67"/>
    <mergeCell ref="W67:Z67"/>
    <mergeCell ref="AA67:AD67"/>
    <mergeCell ref="AE67:AH67"/>
    <mergeCell ref="A66:B66"/>
    <mergeCell ref="AM67:AP67"/>
    <mergeCell ref="AQ67:AT67"/>
    <mergeCell ref="AU67:AX67"/>
    <mergeCell ref="AY67:BB67"/>
    <mergeCell ref="AQ66:AT66"/>
    <mergeCell ref="AU66:AX66"/>
    <mergeCell ref="AY66:BB66"/>
    <mergeCell ref="AM66:AP66"/>
    <mergeCell ref="AI69:AL69"/>
    <mergeCell ref="AA68:AD68"/>
    <mergeCell ref="AE68:AH68"/>
    <mergeCell ref="AI68:AL68"/>
    <mergeCell ref="AM68:AP68"/>
    <mergeCell ref="A68:B68"/>
    <mergeCell ref="C68:R68"/>
    <mergeCell ref="S68:V68"/>
    <mergeCell ref="W68:Z68"/>
    <mergeCell ref="A69:B69"/>
    <mergeCell ref="AY69:BB69"/>
    <mergeCell ref="AQ68:AT68"/>
    <mergeCell ref="AU68:AX68"/>
    <mergeCell ref="AY68:BB68"/>
    <mergeCell ref="AI71:AL71"/>
    <mergeCell ref="AM71:AP71"/>
    <mergeCell ref="AQ71:AT71"/>
    <mergeCell ref="AU71:AX71"/>
    <mergeCell ref="AY71:BB71"/>
    <mergeCell ref="AQ69:AT69"/>
    <mergeCell ref="AM70:AP70"/>
    <mergeCell ref="A70:B70"/>
    <mergeCell ref="C70:R70"/>
    <mergeCell ref="S70:V70"/>
    <mergeCell ref="W70:Z70"/>
    <mergeCell ref="AU69:AX69"/>
    <mergeCell ref="C69:R69"/>
    <mergeCell ref="S69:V69"/>
    <mergeCell ref="W69:Z69"/>
    <mergeCell ref="AA69:AD69"/>
    <mergeCell ref="A71:B71"/>
    <mergeCell ref="C71:R71"/>
    <mergeCell ref="S71:V71"/>
    <mergeCell ref="W71:Z71"/>
    <mergeCell ref="AA71:AD71"/>
    <mergeCell ref="AE71:AH71"/>
    <mergeCell ref="AQ70:AT70"/>
    <mergeCell ref="AU70:AX70"/>
    <mergeCell ref="AY70:BB70"/>
    <mergeCell ref="AM69:AP69"/>
    <mergeCell ref="AA108:AB108"/>
    <mergeCell ref="AC108:AD108"/>
    <mergeCell ref="AE108:AF108"/>
    <mergeCell ref="AG108:AH108"/>
    <mergeCell ref="AM108:AN108"/>
    <mergeCell ref="AO108:AP108"/>
    <mergeCell ref="W65:Z65"/>
    <mergeCell ref="AA65:AD65"/>
    <mergeCell ref="AE65:AH65"/>
    <mergeCell ref="S65:V65"/>
    <mergeCell ref="AI108:AJ108"/>
    <mergeCell ref="AK108:AL108"/>
    <mergeCell ref="AA70:AD70"/>
    <mergeCell ref="AE70:AH70"/>
    <mergeCell ref="AI70:AL70"/>
    <mergeCell ref="AE69:AH69"/>
    <mergeCell ref="A63:BB63"/>
    <mergeCell ref="S108:V108"/>
    <mergeCell ref="W108:X108"/>
    <mergeCell ref="Y108:Z108"/>
    <mergeCell ref="AG111:AH111"/>
    <mergeCell ref="AI111:AJ111"/>
    <mergeCell ref="AK111:AL111"/>
    <mergeCell ref="AM111:AN111"/>
    <mergeCell ref="Y111:Z111"/>
    <mergeCell ref="AA111:AB111"/>
    <mergeCell ref="AO111:AP111"/>
    <mergeCell ref="S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S113:V113"/>
    <mergeCell ref="W113:X113"/>
    <mergeCell ref="Y113:Z113"/>
    <mergeCell ref="AA113:AB113"/>
    <mergeCell ref="AC113:AD113"/>
    <mergeCell ref="AE113:AF113"/>
    <mergeCell ref="AG113:AH113"/>
    <mergeCell ref="AI113:AJ113"/>
    <mergeCell ref="AE114:AF114"/>
    <mergeCell ref="A114:B114"/>
    <mergeCell ref="C114:R114"/>
    <mergeCell ref="S114:V114"/>
    <mergeCell ref="W114:X114"/>
    <mergeCell ref="AO114:AP114"/>
    <mergeCell ref="AQ114:AT114"/>
    <mergeCell ref="AU114:AX114"/>
    <mergeCell ref="AY114:BB114"/>
    <mergeCell ref="AG114:AH114"/>
    <mergeCell ref="AI114:AJ114"/>
    <mergeCell ref="AK114:AL114"/>
    <mergeCell ref="AM114:AN114"/>
    <mergeCell ref="AA115:AB115"/>
    <mergeCell ref="AC115:AD115"/>
    <mergeCell ref="AE115:AF115"/>
    <mergeCell ref="A115:B115"/>
    <mergeCell ref="C115:R115"/>
    <mergeCell ref="S115:V115"/>
    <mergeCell ref="W115:X115"/>
    <mergeCell ref="Y115:Z115"/>
    <mergeCell ref="AO115:AP115"/>
    <mergeCell ref="AQ115:AT115"/>
    <mergeCell ref="AU115:AX115"/>
    <mergeCell ref="AY115:BB115"/>
    <mergeCell ref="AG115:AH115"/>
    <mergeCell ref="AI115:AJ115"/>
    <mergeCell ref="AK115:AL115"/>
    <mergeCell ref="AM115:AN115"/>
    <mergeCell ref="Y116:Z116"/>
    <mergeCell ref="AA116:AB116"/>
    <mergeCell ref="AC116:AD116"/>
    <mergeCell ref="AE116:AF116"/>
    <mergeCell ref="A116:B116"/>
    <mergeCell ref="C116:R116"/>
    <mergeCell ref="S116:V116"/>
    <mergeCell ref="W116:X116"/>
    <mergeCell ref="AO116:AP116"/>
    <mergeCell ref="AQ116:AT116"/>
    <mergeCell ref="AU116:AX116"/>
    <mergeCell ref="AY116:BB116"/>
    <mergeCell ref="AG116:AH116"/>
    <mergeCell ref="AI116:AJ116"/>
    <mergeCell ref="AK116:AL116"/>
    <mergeCell ref="AM116:AN116"/>
    <mergeCell ref="Y117:Z117"/>
    <mergeCell ref="AA117:AB117"/>
    <mergeCell ref="AC117:AD117"/>
    <mergeCell ref="AE117:AF117"/>
    <mergeCell ref="A117:B117"/>
    <mergeCell ref="C117:R117"/>
    <mergeCell ref="S117:V117"/>
    <mergeCell ref="W117:X117"/>
    <mergeCell ref="AO117:AP117"/>
    <mergeCell ref="AQ117:AT117"/>
    <mergeCell ref="AU117:AX117"/>
    <mergeCell ref="AY117:BB117"/>
    <mergeCell ref="AG117:AH117"/>
    <mergeCell ref="AI117:AJ117"/>
    <mergeCell ref="AK117:AL117"/>
    <mergeCell ref="AM117:AN117"/>
    <mergeCell ref="Y118:Z118"/>
    <mergeCell ref="AA118:AB118"/>
    <mergeCell ref="AC118:AD118"/>
    <mergeCell ref="AE118:AF118"/>
    <mergeCell ref="A118:B118"/>
    <mergeCell ref="C118:R118"/>
    <mergeCell ref="S118:V118"/>
    <mergeCell ref="W118:X118"/>
    <mergeCell ref="AO118:AP118"/>
    <mergeCell ref="AQ118:AT118"/>
    <mergeCell ref="AU118:AX118"/>
    <mergeCell ref="AY118:BB118"/>
    <mergeCell ref="AG118:AH118"/>
    <mergeCell ref="AI118:AJ118"/>
    <mergeCell ref="AK118:AL118"/>
    <mergeCell ref="AM118:AN118"/>
    <mergeCell ref="Y119:Z119"/>
    <mergeCell ref="AA119:AB119"/>
    <mergeCell ref="AC119:AD119"/>
    <mergeCell ref="AE119:AF119"/>
    <mergeCell ref="A119:B119"/>
    <mergeCell ref="C119:R119"/>
    <mergeCell ref="S119:V119"/>
    <mergeCell ref="W119:X119"/>
    <mergeCell ref="AO119:AP119"/>
    <mergeCell ref="AQ119:AT119"/>
    <mergeCell ref="AU119:AX119"/>
    <mergeCell ref="AY119:BB119"/>
    <mergeCell ref="AG119:AH119"/>
    <mergeCell ref="AI119:AJ119"/>
    <mergeCell ref="AK119:AL119"/>
    <mergeCell ref="AM119:AN119"/>
    <mergeCell ref="Y120:Z120"/>
    <mergeCell ref="AA120:AB120"/>
    <mergeCell ref="AC120:AD120"/>
    <mergeCell ref="AE120:AF120"/>
    <mergeCell ref="A120:B120"/>
    <mergeCell ref="C120:R120"/>
    <mergeCell ref="S120:V120"/>
    <mergeCell ref="W120:X120"/>
    <mergeCell ref="AO120:AP120"/>
    <mergeCell ref="AQ120:AT120"/>
    <mergeCell ref="AU120:AX120"/>
    <mergeCell ref="AY120:BB120"/>
    <mergeCell ref="AG120:AH120"/>
    <mergeCell ref="AI120:AJ120"/>
    <mergeCell ref="AK120:AL120"/>
    <mergeCell ref="AM120:AN120"/>
    <mergeCell ref="Y121:Z121"/>
    <mergeCell ref="AA121:AB121"/>
    <mergeCell ref="AC121:AD121"/>
    <mergeCell ref="AE121:AF121"/>
    <mergeCell ref="A121:B121"/>
    <mergeCell ref="C121:R121"/>
    <mergeCell ref="S121:V121"/>
    <mergeCell ref="W121:X121"/>
    <mergeCell ref="AO121:AP121"/>
    <mergeCell ref="AQ121:AT121"/>
    <mergeCell ref="AU121:AX121"/>
    <mergeCell ref="AY121:BB121"/>
    <mergeCell ref="AG121:AH121"/>
    <mergeCell ref="AI121:AJ121"/>
    <mergeCell ref="AK121:AL121"/>
    <mergeCell ref="AM121:AN121"/>
    <mergeCell ref="Y122:Z122"/>
    <mergeCell ref="AA122:AB122"/>
    <mergeCell ref="AC122:AD122"/>
    <mergeCell ref="AE122:AF122"/>
    <mergeCell ref="A122:B122"/>
    <mergeCell ref="C122:R122"/>
    <mergeCell ref="S122:V122"/>
    <mergeCell ref="W122:X122"/>
    <mergeCell ref="AO122:AP122"/>
    <mergeCell ref="AQ122:AT122"/>
    <mergeCell ref="AU122:AX122"/>
    <mergeCell ref="AY122:BB122"/>
    <mergeCell ref="AG122:AH122"/>
    <mergeCell ref="AI122:AJ122"/>
    <mergeCell ref="AK122:AL122"/>
    <mergeCell ref="AM122:AN122"/>
    <mergeCell ref="Y123:Z123"/>
    <mergeCell ref="AA123:AB123"/>
    <mergeCell ref="AC123:AD123"/>
    <mergeCell ref="AE123:AF123"/>
    <mergeCell ref="A123:B123"/>
    <mergeCell ref="C123:R123"/>
    <mergeCell ref="S123:V123"/>
    <mergeCell ref="W123:X123"/>
    <mergeCell ref="AO123:AP123"/>
    <mergeCell ref="AQ123:AT123"/>
    <mergeCell ref="AU123:AX123"/>
    <mergeCell ref="AY123:BB123"/>
    <mergeCell ref="AG123:AH123"/>
    <mergeCell ref="AI123:AJ123"/>
    <mergeCell ref="AK123:AL123"/>
    <mergeCell ref="AM123:AN123"/>
    <mergeCell ref="Y124:Z124"/>
    <mergeCell ref="AA124:AB124"/>
    <mergeCell ref="AC124:AD124"/>
    <mergeCell ref="AE124:AF124"/>
    <mergeCell ref="A124:B124"/>
    <mergeCell ref="C124:R124"/>
    <mergeCell ref="S124:V124"/>
    <mergeCell ref="W124:X124"/>
    <mergeCell ref="AO124:AP124"/>
    <mergeCell ref="AQ124:AT124"/>
    <mergeCell ref="AU124:AX124"/>
    <mergeCell ref="AY124:BB124"/>
    <mergeCell ref="AG124:AH124"/>
    <mergeCell ref="AI124:AJ124"/>
    <mergeCell ref="AK124:AL124"/>
    <mergeCell ref="AM124:AN124"/>
    <mergeCell ref="Y125:Z125"/>
    <mergeCell ref="AA125:AB125"/>
    <mergeCell ref="AC125:AD125"/>
    <mergeCell ref="AE125:AF125"/>
    <mergeCell ref="A125:B125"/>
    <mergeCell ref="C125:R125"/>
    <mergeCell ref="S125:V125"/>
    <mergeCell ref="W125:X125"/>
    <mergeCell ref="AO125:AP125"/>
    <mergeCell ref="AQ125:AT125"/>
    <mergeCell ref="AU125:AX125"/>
    <mergeCell ref="AY125:BB125"/>
    <mergeCell ref="AG125:AH125"/>
    <mergeCell ref="AI125:AJ125"/>
    <mergeCell ref="AK125:AL125"/>
    <mergeCell ref="AM125:AN125"/>
    <mergeCell ref="Y126:Z126"/>
    <mergeCell ref="AA126:AB126"/>
    <mergeCell ref="AC126:AD126"/>
    <mergeCell ref="AE126:AF126"/>
    <mergeCell ref="A126:B126"/>
    <mergeCell ref="C126:R126"/>
    <mergeCell ref="S126:V126"/>
    <mergeCell ref="W126:X126"/>
    <mergeCell ref="AO126:AP126"/>
    <mergeCell ref="AQ126:AT126"/>
    <mergeCell ref="AU126:AX126"/>
    <mergeCell ref="AY126:BB126"/>
    <mergeCell ref="AG126:AH126"/>
    <mergeCell ref="AI126:AJ126"/>
    <mergeCell ref="AK126:AL126"/>
    <mergeCell ref="AM126:AN126"/>
    <mergeCell ref="Y127:Z127"/>
    <mergeCell ref="AA127:AB127"/>
    <mergeCell ref="AC127:AD127"/>
    <mergeCell ref="AE127:AF127"/>
    <mergeCell ref="A127:B127"/>
    <mergeCell ref="C127:R127"/>
    <mergeCell ref="S127:V127"/>
    <mergeCell ref="W127:X127"/>
    <mergeCell ref="AO127:AP127"/>
    <mergeCell ref="AQ127:AT127"/>
    <mergeCell ref="AU127:AX127"/>
    <mergeCell ref="AY127:BB127"/>
    <mergeCell ref="AG127:AH127"/>
    <mergeCell ref="AI127:AJ127"/>
    <mergeCell ref="AK127:AL127"/>
    <mergeCell ref="AM127:AN127"/>
    <mergeCell ref="Y128:Z128"/>
    <mergeCell ref="AA128:AB128"/>
    <mergeCell ref="AC128:AD128"/>
    <mergeCell ref="AE128:AF128"/>
    <mergeCell ref="A128:B128"/>
    <mergeCell ref="C128:R128"/>
    <mergeCell ref="S128:V128"/>
    <mergeCell ref="W128:X128"/>
    <mergeCell ref="AO128:AP128"/>
    <mergeCell ref="AQ128:AT128"/>
    <mergeCell ref="AU128:AX128"/>
    <mergeCell ref="AY128:BB128"/>
    <mergeCell ref="AG128:AH128"/>
    <mergeCell ref="AI128:AJ128"/>
    <mergeCell ref="AK128:AL128"/>
    <mergeCell ref="AM128:AN128"/>
    <mergeCell ref="Y129:Z129"/>
    <mergeCell ref="AA129:AB129"/>
    <mergeCell ref="AC129:AD129"/>
    <mergeCell ref="AE129:AF129"/>
    <mergeCell ref="A129:B129"/>
    <mergeCell ref="C129:R129"/>
    <mergeCell ref="S129:V129"/>
    <mergeCell ref="W129:X129"/>
    <mergeCell ref="AO129:AP129"/>
    <mergeCell ref="AQ129:AT129"/>
    <mergeCell ref="AU129:AX129"/>
    <mergeCell ref="AY129:BB129"/>
    <mergeCell ref="AG129:AH129"/>
    <mergeCell ref="AI129:AJ129"/>
    <mergeCell ref="AK129:AL129"/>
    <mergeCell ref="AM129:AN129"/>
    <mergeCell ref="Y130:Z130"/>
    <mergeCell ref="AA130:AB130"/>
    <mergeCell ref="AC130:AD130"/>
    <mergeCell ref="AE130:AF130"/>
    <mergeCell ref="A130:B130"/>
    <mergeCell ref="C130:R130"/>
    <mergeCell ref="S130:V130"/>
    <mergeCell ref="W130:X130"/>
    <mergeCell ref="AO130:AP130"/>
    <mergeCell ref="AQ130:AT130"/>
    <mergeCell ref="AU130:AX130"/>
    <mergeCell ref="AY130:BB130"/>
    <mergeCell ref="AG130:AH130"/>
    <mergeCell ref="AI130:AJ130"/>
    <mergeCell ref="AK130:AL130"/>
    <mergeCell ref="AM130:AN130"/>
    <mergeCell ref="Y131:Z131"/>
    <mergeCell ref="AA131:AB131"/>
    <mergeCell ref="AC131:AD131"/>
    <mergeCell ref="AE131:AF131"/>
    <mergeCell ref="A131:B131"/>
    <mergeCell ref="C131:R131"/>
    <mergeCell ref="S131:V131"/>
    <mergeCell ref="W131:X131"/>
    <mergeCell ref="AO131:AP131"/>
    <mergeCell ref="AQ131:AT131"/>
    <mergeCell ref="AU131:AX131"/>
    <mergeCell ref="AY131:BB131"/>
    <mergeCell ref="AG131:AH131"/>
    <mergeCell ref="AI131:AJ131"/>
    <mergeCell ref="AK131:AL131"/>
    <mergeCell ref="AM131:AN131"/>
    <mergeCell ref="Y132:Z132"/>
    <mergeCell ref="AA132:AB132"/>
    <mergeCell ref="AC132:AD132"/>
    <mergeCell ref="AE132:AF132"/>
    <mergeCell ref="A132:B132"/>
    <mergeCell ref="C132:R132"/>
    <mergeCell ref="S132:V132"/>
    <mergeCell ref="W132:X132"/>
    <mergeCell ref="AO132:AP132"/>
    <mergeCell ref="AQ132:AT132"/>
    <mergeCell ref="AU132:AX132"/>
    <mergeCell ref="AY132:BB132"/>
    <mergeCell ref="AG132:AH132"/>
    <mergeCell ref="AI132:AJ132"/>
    <mergeCell ref="AK132:AL132"/>
    <mergeCell ref="AM132:AN132"/>
    <mergeCell ref="Y133:Z133"/>
    <mergeCell ref="AA133:AB133"/>
    <mergeCell ref="AC133:AD133"/>
    <mergeCell ref="AE133:AF133"/>
    <mergeCell ref="A133:B133"/>
    <mergeCell ref="C133:R133"/>
    <mergeCell ref="S133:V133"/>
    <mergeCell ref="W133:X133"/>
    <mergeCell ref="AO133:AP133"/>
    <mergeCell ref="AQ133:AT133"/>
    <mergeCell ref="AU133:AX133"/>
    <mergeCell ref="AY133:BB133"/>
    <mergeCell ref="AG133:AH133"/>
    <mergeCell ref="AI133:AJ133"/>
    <mergeCell ref="AK133:AL133"/>
    <mergeCell ref="AM133:AN133"/>
    <mergeCell ref="Y134:Z134"/>
    <mergeCell ref="AA134:AB134"/>
    <mergeCell ref="AC134:AD134"/>
    <mergeCell ref="AE134:AF134"/>
    <mergeCell ref="A134:B134"/>
    <mergeCell ref="C134:R134"/>
    <mergeCell ref="S134:V134"/>
    <mergeCell ref="W134:X134"/>
    <mergeCell ref="AO134:AP134"/>
    <mergeCell ref="AQ134:AT134"/>
    <mergeCell ref="AU134:AX134"/>
    <mergeCell ref="AY134:BB134"/>
    <mergeCell ref="AG134:AH134"/>
    <mergeCell ref="AI134:AJ134"/>
    <mergeCell ref="AK134:AL134"/>
    <mergeCell ref="AM134:AN134"/>
    <mergeCell ref="Y135:Z135"/>
    <mergeCell ref="AA135:AB135"/>
    <mergeCell ref="AC135:AD135"/>
    <mergeCell ref="AE135:AF135"/>
    <mergeCell ref="A135:B135"/>
    <mergeCell ref="C135:R135"/>
    <mergeCell ref="S135:V135"/>
    <mergeCell ref="W135:X135"/>
    <mergeCell ref="AO135:AP135"/>
    <mergeCell ref="AQ135:AT135"/>
    <mergeCell ref="AU135:AX135"/>
    <mergeCell ref="AY135:BB135"/>
    <mergeCell ref="AG135:AH135"/>
    <mergeCell ref="AI135:AJ135"/>
    <mergeCell ref="AK135:AL135"/>
    <mergeCell ref="AM135:AN135"/>
    <mergeCell ref="Y136:Z136"/>
    <mergeCell ref="AA136:AB136"/>
    <mergeCell ref="AC136:AD136"/>
    <mergeCell ref="AE136:AF136"/>
    <mergeCell ref="A136:B136"/>
    <mergeCell ref="C136:R136"/>
    <mergeCell ref="S136:V136"/>
    <mergeCell ref="W136:X136"/>
    <mergeCell ref="AO136:AP136"/>
    <mergeCell ref="AQ136:AT136"/>
    <mergeCell ref="AU136:AX136"/>
    <mergeCell ref="AY136:BB136"/>
    <mergeCell ref="AG136:AH136"/>
    <mergeCell ref="AI136:AJ136"/>
    <mergeCell ref="AK136:AL136"/>
    <mergeCell ref="AM136:AN136"/>
    <mergeCell ref="Y153:Z153"/>
    <mergeCell ref="AA153:AB153"/>
    <mergeCell ref="AC153:AD153"/>
    <mergeCell ref="AE153:AF153"/>
    <mergeCell ref="A153:B153"/>
    <mergeCell ref="C153:R153"/>
    <mergeCell ref="S153:V153"/>
    <mergeCell ref="W153:X153"/>
    <mergeCell ref="AO153:AP153"/>
    <mergeCell ref="AQ153:AT153"/>
    <mergeCell ref="AU153:AX153"/>
    <mergeCell ref="AY153:BB153"/>
    <mergeCell ref="AG153:AH153"/>
    <mergeCell ref="AI153:AJ153"/>
    <mergeCell ref="AK153:AL153"/>
    <mergeCell ref="AM153:AN153"/>
    <mergeCell ref="Y154:Z154"/>
    <mergeCell ref="AA154:AB154"/>
    <mergeCell ref="AC154:AD154"/>
    <mergeCell ref="AE154:AF154"/>
    <mergeCell ref="A154:B154"/>
    <mergeCell ref="C154:R154"/>
    <mergeCell ref="S154:V154"/>
    <mergeCell ref="W154:X154"/>
    <mergeCell ref="AO154:AP154"/>
    <mergeCell ref="AQ154:AT154"/>
    <mergeCell ref="AU154:AX154"/>
    <mergeCell ref="AY154:BB154"/>
    <mergeCell ref="AG154:AH154"/>
    <mergeCell ref="AI154:AJ154"/>
    <mergeCell ref="AK154:AL154"/>
    <mergeCell ref="AM154:AN154"/>
    <mergeCell ref="Y137:Z137"/>
    <mergeCell ref="AA137:AB137"/>
    <mergeCell ref="AC137:AD137"/>
    <mergeCell ref="AE137:AF137"/>
    <mergeCell ref="A137:B137"/>
    <mergeCell ref="C137:R137"/>
    <mergeCell ref="S137:V137"/>
    <mergeCell ref="W137:X137"/>
    <mergeCell ref="AO137:AP137"/>
    <mergeCell ref="AQ137:AT137"/>
    <mergeCell ref="AU137:AX137"/>
    <mergeCell ref="AY137:BB137"/>
    <mergeCell ref="AG137:AH137"/>
    <mergeCell ref="AI137:AJ137"/>
    <mergeCell ref="AK137:AL137"/>
    <mergeCell ref="AM137:AN137"/>
    <mergeCell ref="Y138:Z138"/>
    <mergeCell ref="AA138:AB138"/>
    <mergeCell ref="AC138:AD138"/>
    <mergeCell ref="AE138:AF138"/>
    <mergeCell ref="A138:B138"/>
    <mergeCell ref="C138:R138"/>
    <mergeCell ref="S138:V138"/>
    <mergeCell ref="W138:X138"/>
    <mergeCell ref="AO138:AP138"/>
    <mergeCell ref="AQ138:AT138"/>
    <mergeCell ref="AU138:AX138"/>
    <mergeCell ref="AY138:BB138"/>
    <mergeCell ref="AG138:AH138"/>
    <mergeCell ref="AI138:AJ138"/>
    <mergeCell ref="AK138:AL138"/>
    <mergeCell ref="AM138:AN138"/>
    <mergeCell ref="Y139:Z139"/>
    <mergeCell ref="AA139:AB139"/>
    <mergeCell ref="AC139:AD139"/>
    <mergeCell ref="AE139:AF139"/>
    <mergeCell ref="A139:B139"/>
    <mergeCell ref="C139:R139"/>
    <mergeCell ref="S139:V139"/>
    <mergeCell ref="W139:X139"/>
    <mergeCell ref="AO139:AP139"/>
    <mergeCell ref="AQ139:AT139"/>
    <mergeCell ref="AU139:AX139"/>
    <mergeCell ref="AY139:BB139"/>
    <mergeCell ref="AG139:AH139"/>
    <mergeCell ref="AI139:AJ139"/>
    <mergeCell ref="AK139:AL139"/>
    <mergeCell ref="AM139:AN139"/>
    <mergeCell ref="Y140:Z140"/>
    <mergeCell ref="AA140:AB140"/>
    <mergeCell ref="AC140:AD140"/>
    <mergeCell ref="AE140:AF140"/>
    <mergeCell ref="A140:B140"/>
    <mergeCell ref="C140:R140"/>
    <mergeCell ref="S140:V140"/>
    <mergeCell ref="W140:X140"/>
    <mergeCell ref="AO140:AP140"/>
    <mergeCell ref="AQ140:AT140"/>
    <mergeCell ref="AU140:AX140"/>
    <mergeCell ref="AY140:BB140"/>
    <mergeCell ref="AG140:AH140"/>
    <mergeCell ref="AI140:AJ140"/>
    <mergeCell ref="AK140:AL140"/>
    <mergeCell ref="AM140:AN140"/>
    <mergeCell ref="Y141:Z141"/>
    <mergeCell ref="AA141:AB141"/>
    <mergeCell ref="AC141:AD141"/>
    <mergeCell ref="AE141:AF141"/>
    <mergeCell ref="A141:B141"/>
    <mergeCell ref="C141:R141"/>
    <mergeCell ref="S141:V141"/>
    <mergeCell ref="W141:X141"/>
    <mergeCell ref="AO141:AP141"/>
    <mergeCell ref="AQ141:AT141"/>
    <mergeCell ref="AU141:AX141"/>
    <mergeCell ref="AY141:BB141"/>
    <mergeCell ref="AG141:AH141"/>
    <mergeCell ref="AI141:AJ141"/>
    <mergeCell ref="AK141:AL141"/>
    <mergeCell ref="AM141:AN141"/>
    <mergeCell ref="Y142:Z142"/>
    <mergeCell ref="AA142:AB142"/>
    <mergeCell ref="AC142:AD142"/>
    <mergeCell ref="AE142:AF142"/>
    <mergeCell ref="A142:B142"/>
    <mergeCell ref="C142:R142"/>
    <mergeCell ref="S142:V142"/>
    <mergeCell ref="W142:X142"/>
    <mergeCell ref="AO142:AP142"/>
    <mergeCell ref="AQ142:AT142"/>
    <mergeCell ref="AU142:AX142"/>
    <mergeCell ref="AY142:BB142"/>
    <mergeCell ref="AG142:AH142"/>
    <mergeCell ref="AI142:AJ142"/>
    <mergeCell ref="AK142:AL142"/>
    <mergeCell ref="AM142:AN142"/>
    <mergeCell ref="Y143:Z143"/>
    <mergeCell ref="AA143:AB143"/>
    <mergeCell ref="AC143:AD143"/>
    <mergeCell ref="AE143:AF143"/>
    <mergeCell ref="A143:B143"/>
    <mergeCell ref="C143:R143"/>
    <mergeCell ref="S143:V143"/>
    <mergeCell ref="W143:X143"/>
    <mergeCell ref="AO143:AP143"/>
    <mergeCell ref="AQ143:AT143"/>
    <mergeCell ref="AU143:AX143"/>
    <mergeCell ref="AY143:BB143"/>
    <mergeCell ref="AG143:AH143"/>
    <mergeCell ref="AI143:AJ143"/>
    <mergeCell ref="AK143:AL143"/>
    <mergeCell ref="AM143:AN143"/>
    <mergeCell ref="Y146:Z146"/>
    <mergeCell ref="AA146:AB146"/>
    <mergeCell ref="AC146:AD146"/>
    <mergeCell ref="AE146:AF146"/>
    <mergeCell ref="A146:B146"/>
    <mergeCell ref="C146:R146"/>
    <mergeCell ref="S146:V146"/>
    <mergeCell ref="W146:X146"/>
    <mergeCell ref="AO146:AP146"/>
    <mergeCell ref="AQ146:AT146"/>
    <mergeCell ref="AU146:AX146"/>
    <mergeCell ref="AY146:BB146"/>
    <mergeCell ref="AG146:AH146"/>
    <mergeCell ref="AI146:AJ146"/>
    <mergeCell ref="AK146:AL146"/>
    <mergeCell ref="AM146:AN146"/>
    <mergeCell ref="Y147:Z147"/>
    <mergeCell ref="AA147:AB147"/>
    <mergeCell ref="AC147:AD147"/>
    <mergeCell ref="AE147:AF147"/>
    <mergeCell ref="A147:B147"/>
    <mergeCell ref="C147:R147"/>
    <mergeCell ref="S147:V147"/>
    <mergeCell ref="W147:X147"/>
    <mergeCell ref="AO147:AP147"/>
    <mergeCell ref="AQ147:AT147"/>
    <mergeCell ref="AU147:AX147"/>
    <mergeCell ref="AY147:BB147"/>
    <mergeCell ref="AG147:AH147"/>
    <mergeCell ref="AI147:AJ147"/>
    <mergeCell ref="AK147:AL147"/>
    <mergeCell ref="AM147:AN147"/>
    <mergeCell ref="Y148:Z148"/>
    <mergeCell ref="AA148:AB148"/>
    <mergeCell ref="AC148:AD148"/>
    <mergeCell ref="AE148:AF148"/>
    <mergeCell ref="A148:B148"/>
    <mergeCell ref="C148:R148"/>
    <mergeCell ref="S148:V148"/>
    <mergeCell ref="W148:X148"/>
    <mergeCell ref="AO148:AP148"/>
    <mergeCell ref="AQ148:AT148"/>
    <mergeCell ref="AU148:AX148"/>
    <mergeCell ref="AY148:BB148"/>
    <mergeCell ref="AG148:AH148"/>
    <mergeCell ref="AI148:AJ148"/>
    <mergeCell ref="AK148:AL148"/>
    <mergeCell ref="AM148:AN148"/>
    <mergeCell ref="Y149:Z149"/>
    <mergeCell ref="AA149:AB149"/>
    <mergeCell ref="AC149:AD149"/>
    <mergeCell ref="AE149:AF149"/>
    <mergeCell ref="A149:B149"/>
    <mergeCell ref="C149:R149"/>
    <mergeCell ref="S149:V149"/>
    <mergeCell ref="W149:X149"/>
    <mergeCell ref="AO149:AP149"/>
    <mergeCell ref="AQ149:AT149"/>
    <mergeCell ref="AU149:AX149"/>
    <mergeCell ref="AY149:BB149"/>
    <mergeCell ref="AG149:AH149"/>
    <mergeCell ref="AI149:AJ149"/>
    <mergeCell ref="AK149:AL149"/>
    <mergeCell ref="AM149:AN149"/>
    <mergeCell ref="Y150:Z150"/>
    <mergeCell ref="AA150:AB150"/>
    <mergeCell ref="AC150:AD150"/>
    <mergeCell ref="AE150:AF150"/>
    <mergeCell ref="A150:B150"/>
    <mergeCell ref="C150:R150"/>
    <mergeCell ref="S150:V150"/>
    <mergeCell ref="W150:X150"/>
    <mergeCell ref="AO150:AP150"/>
    <mergeCell ref="AQ150:AT150"/>
    <mergeCell ref="AU150:AX150"/>
    <mergeCell ref="AY150:BB150"/>
    <mergeCell ref="AG150:AH150"/>
    <mergeCell ref="AI150:AJ150"/>
    <mergeCell ref="AK150:AL150"/>
    <mergeCell ref="AM150:AN150"/>
    <mergeCell ref="Y151:Z151"/>
    <mergeCell ref="AA151:AB151"/>
    <mergeCell ref="AC151:AD151"/>
    <mergeCell ref="AE151:AF151"/>
    <mergeCell ref="A151:B151"/>
    <mergeCell ref="C151:R151"/>
    <mergeCell ref="S151:V151"/>
    <mergeCell ref="W151:X151"/>
    <mergeCell ref="AO151:AP151"/>
    <mergeCell ref="AQ151:AT151"/>
    <mergeCell ref="AU151:AX151"/>
    <mergeCell ref="AY151:BB151"/>
    <mergeCell ref="AG151:AH151"/>
    <mergeCell ref="AI151:AJ151"/>
    <mergeCell ref="AK151:AL151"/>
    <mergeCell ref="AM151:AN151"/>
    <mergeCell ref="AY152:BB152"/>
    <mergeCell ref="AG152:AH152"/>
    <mergeCell ref="AI152:AJ152"/>
    <mergeCell ref="AK152:AL152"/>
    <mergeCell ref="AM152:AN152"/>
    <mergeCell ref="Y152:Z152"/>
    <mergeCell ref="AA152:AB152"/>
    <mergeCell ref="AC152:AD152"/>
    <mergeCell ref="AE152:AF152"/>
    <mergeCell ref="AE190:AH190"/>
    <mergeCell ref="AM190:AP190"/>
    <mergeCell ref="A190:B190"/>
    <mergeCell ref="AO152:AP152"/>
    <mergeCell ref="AQ152:AT152"/>
    <mergeCell ref="AU152:AX152"/>
    <mergeCell ref="A152:B152"/>
    <mergeCell ref="C152:R152"/>
    <mergeCell ref="S152:V152"/>
    <mergeCell ref="W152:X152"/>
    <mergeCell ref="A189:B189"/>
    <mergeCell ref="C189:R189"/>
    <mergeCell ref="S189:V189"/>
    <mergeCell ref="W189:Z189"/>
    <mergeCell ref="W190:Z190"/>
    <mergeCell ref="AA190:AD190"/>
    <mergeCell ref="C190:R190"/>
    <mergeCell ref="AQ190:AT190"/>
    <mergeCell ref="AU190:AX190"/>
    <mergeCell ref="AI190:AL190"/>
    <mergeCell ref="AY190:BB190"/>
    <mergeCell ref="AQ189:AT189"/>
    <mergeCell ref="AU189:AX189"/>
    <mergeCell ref="AY189:BB189"/>
    <mergeCell ref="AM189:AP189"/>
    <mergeCell ref="AI192:AL192"/>
    <mergeCell ref="AA191:AD191"/>
    <mergeCell ref="AE191:AH191"/>
    <mergeCell ref="AI191:AL191"/>
    <mergeCell ref="AM191:AP191"/>
    <mergeCell ref="AA192:AD192"/>
    <mergeCell ref="AM192:AP192"/>
    <mergeCell ref="A191:B191"/>
    <mergeCell ref="C191:R191"/>
    <mergeCell ref="S191:V191"/>
    <mergeCell ref="W191:Z191"/>
    <mergeCell ref="A192:B192"/>
    <mergeCell ref="C192:R192"/>
    <mergeCell ref="S192:V192"/>
    <mergeCell ref="W192:Z192"/>
    <mergeCell ref="AQ192:AT192"/>
    <mergeCell ref="AU192:AX192"/>
    <mergeCell ref="AY192:BB192"/>
    <mergeCell ref="AQ191:AT191"/>
    <mergeCell ref="AU191:AX191"/>
    <mergeCell ref="AY191:BB191"/>
    <mergeCell ref="A193:B193"/>
    <mergeCell ref="C193:R193"/>
    <mergeCell ref="S193:V193"/>
    <mergeCell ref="W193:Z193"/>
    <mergeCell ref="A194:B194"/>
    <mergeCell ref="AE192:AH192"/>
    <mergeCell ref="AA194:AD194"/>
    <mergeCell ref="AE194:AH194"/>
    <mergeCell ref="AM194:AP194"/>
    <mergeCell ref="AI194:AL194"/>
    <mergeCell ref="AA193:AD193"/>
    <mergeCell ref="AE193:AH193"/>
    <mergeCell ref="AI193:AL193"/>
    <mergeCell ref="AM193:AP193"/>
    <mergeCell ref="A196:B196"/>
    <mergeCell ref="AQ194:AT194"/>
    <mergeCell ref="AU194:AX194"/>
    <mergeCell ref="AY194:BB194"/>
    <mergeCell ref="AQ193:AT193"/>
    <mergeCell ref="AU193:AX193"/>
    <mergeCell ref="AY193:BB193"/>
    <mergeCell ref="C194:R194"/>
    <mergeCell ref="S194:V194"/>
    <mergeCell ref="W194:Z194"/>
    <mergeCell ref="AA195:AD195"/>
    <mergeCell ref="AE195:AH195"/>
    <mergeCell ref="AI195:AL195"/>
    <mergeCell ref="AM195:AP195"/>
    <mergeCell ref="A195:B195"/>
    <mergeCell ref="C195:R195"/>
    <mergeCell ref="S195:V195"/>
    <mergeCell ref="W195:Z195"/>
    <mergeCell ref="C196:R196"/>
    <mergeCell ref="S196:V196"/>
    <mergeCell ref="W196:Z196"/>
    <mergeCell ref="AA196:AD196"/>
    <mergeCell ref="AE196:AH196"/>
    <mergeCell ref="AM196:AP196"/>
    <mergeCell ref="AI196:AL196"/>
    <mergeCell ref="AQ196:AT196"/>
    <mergeCell ref="AU196:AX196"/>
    <mergeCell ref="AY196:BB196"/>
    <mergeCell ref="AQ195:AT195"/>
    <mergeCell ref="AU195:AX195"/>
    <mergeCell ref="AY195:BB195"/>
    <mergeCell ref="AE197:AH197"/>
    <mergeCell ref="AI197:AL197"/>
    <mergeCell ref="AM197:AP197"/>
    <mergeCell ref="A197:B197"/>
    <mergeCell ref="C197:R197"/>
    <mergeCell ref="S197:V197"/>
    <mergeCell ref="W197:Z197"/>
    <mergeCell ref="AY198:BB198"/>
    <mergeCell ref="AQ197:AT197"/>
    <mergeCell ref="AU197:AX197"/>
    <mergeCell ref="AY197:BB197"/>
    <mergeCell ref="C198:R198"/>
    <mergeCell ref="S198:V198"/>
    <mergeCell ref="W198:Z198"/>
    <mergeCell ref="AA198:AD198"/>
    <mergeCell ref="AE198:AH198"/>
    <mergeCell ref="AA197:AD197"/>
    <mergeCell ref="AQ198:AT198"/>
    <mergeCell ref="AM198:AP198"/>
    <mergeCell ref="AI198:AL198"/>
    <mergeCell ref="A198:B198"/>
    <mergeCell ref="AA200:AD200"/>
    <mergeCell ref="AU198:AX198"/>
    <mergeCell ref="AA199:AD199"/>
    <mergeCell ref="AE199:AH199"/>
    <mergeCell ref="AI199:AL199"/>
    <mergeCell ref="AM199:AP199"/>
    <mergeCell ref="A199:B199"/>
    <mergeCell ref="C199:R199"/>
    <mergeCell ref="S199:V199"/>
    <mergeCell ref="W199:Z199"/>
    <mergeCell ref="AU200:AX200"/>
    <mergeCell ref="AY200:BB200"/>
    <mergeCell ref="AQ199:AT199"/>
    <mergeCell ref="AU199:AX199"/>
    <mergeCell ref="AY199:BB199"/>
    <mergeCell ref="C200:R200"/>
    <mergeCell ref="S200:V200"/>
    <mergeCell ref="W200:Z200"/>
    <mergeCell ref="AE200:AH200"/>
    <mergeCell ref="AM200:AP200"/>
    <mergeCell ref="A203:B203"/>
    <mergeCell ref="C203:R203"/>
    <mergeCell ref="S203:V203"/>
    <mergeCell ref="W203:Z203"/>
    <mergeCell ref="A201:B201"/>
    <mergeCell ref="C201:R201"/>
    <mergeCell ref="A204:B204"/>
    <mergeCell ref="AQ200:AT200"/>
    <mergeCell ref="AI200:AL200"/>
    <mergeCell ref="A200:B200"/>
    <mergeCell ref="AU204:AX204"/>
    <mergeCell ref="AQ203:AT203"/>
    <mergeCell ref="AU203:AX203"/>
    <mergeCell ref="C204:R204"/>
    <mergeCell ref="S204:V204"/>
    <mergeCell ref="W204:Z204"/>
    <mergeCell ref="AY203:BB203"/>
    <mergeCell ref="AI204:AL204"/>
    <mergeCell ref="AA203:AD203"/>
    <mergeCell ref="AE203:AH203"/>
    <mergeCell ref="AI203:AL203"/>
    <mergeCell ref="AM203:AP203"/>
    <mergeCell ref="AA204:AD204"/>
    <mergeCell ref="AE204:AH204"/>
    <mergeCell ref="AQ204:AT204"/>
    <mergeCell ref="AQ205:AT205"/>
    <mergeCell ref="AU205:AX205"/>
    <mergeCell ref="AY205:BB205"/>
    <mergeCell ref="AY204:BB204"/>
    <mergeCell ref="AI207:AL207"/>
    <mergeCell ref="AM207:AP207"/>
    <mergeCell ref="AQ207:AT207"/>
    <mergeCell ref="AU207:AX207"/>
    <mergeCell ref="AY207:BB207"/>
    <mergeCell ref="AM204:AP204"/>
    <mergeCell ref="AM205:AP205"/>
    <mergeCell ref="A205:B205"/>
    <mergeCell ref="C205:R205"/>
    <mergeCell ref="S205:V205"/>
    <mergeCell ref="W205:Z205"/>
    <mergeCell ref="AA205:AD205"/>
    <mergeCell ref="AE205:AH205"/>
    <mergeCell ref="AI205:AL205"/>
    <mergeCell ref="AA206:AD206"/>
    <mergeCell ref="AE206:AH206"/>
    <mergeCell ref="AI206:AL206"/>
    <mergeCell ref="A207:B207"/>
    <mergeCell ref="C207:R207"/>
    <mergeCell ref="S207:V207"/>
    <mergeCell ref="W207:Z207"/>
    <mergeCell ref="AA207:AD207"/>
    <mergeCell ref="AE207:AH207"/>
    <mergeCell ref="A206:B206"/>
    <mergeCell ref="AQ206:AT206"/>
    <mergeCell ref="AU206:AX206"/>
    <mergeCell ref="AY206:BB206"/>
    <mergeCell ref="AE208:AH208"/>
    <mergeCell ref="AI208:AL208"/>
    <mergeCell ref="AM208:AP208"/>
    <mergeCell ref="AM206:AP206"/>
    <mergeCell ref="AU209:AX209"/>
    <mergeCell ref="A208:B208"/>
    <mergeCell ref="C208:R208"/>
    <mergeCell ref="S208:V208"/>
    <mergeCell ref="W208:Z208"/>
    <mergeCell ref="A209:B209"/>
    <mergeCell ref="C209:R209"/>
    <mergeCell ref="S209:V209"/>
    <mergeCell ref="W209:Z209"/>
    <mergeCell ref="AY209:BB209"/>
    <mergeCell ref="AQ208:AT208"/>
    <mergeCell ref="AU208:AX208"/>
    <mergeCell ref="AY208:BB208"/>
    <mergeCell ref="AI209:AL209"/>
    <mergeCell ref="AA208:AD208"/>
    <mergeCell ref="AA209:AD209"/>
    <mergeCell ref="AE209:AH209"/>
    <mergeCell ref="AM209:AP209"/>
    <mergeCell ref="AQ209:AT209"/>
    <mergeCell ref="AQ210:AT210"/>
    <mergeCell ref="AU210:AX210"/>
    <mergeCell ref="AY210:BB210"/>
    <mergeCell ref="AA210:AD210"/>
    <mergeCell ref="AE210:AH210"/>
    <mergeCell ref="AI210:AL210"/>
    <mergeCell ref="AM210:AP210"/>
    <mergeCell ref="S201:V201"/>
    <mergeCell ref="W201:Z201"/>
    <mergeCell ref="A202:B202"/>
    <mergeCell ref="A210:B210"/>
    <mergeCell ref="C210:R210"/>
    <mergeCell ref="S210:V210"/>
    <mergeCell ref="W210:Z210"/>
    <mergeCell ref="C206:R206"/>
    <mergeCell ref="S206:V206"/>
    <mergeCell ref="W206:Z206"/>
    <mergeCell ref="AA202:AD202"/>
    <mergeCell ref="AE202:AH202"/>
    <mergeCell ref="AM202:AP202"/>
    <mergeCell ref="AI202:AL202"/>
    <mergeCell ref="AA201:AD201"/>
    <mergeCell ref="AE201:AH201"/>
    <mergeCell ref="AI201:AL201"/>
    <mergeCell ref="AM201:AP201"/>
    <mergeCell ref="AQ202:AT202"/>
    <mergeCell ref="AU202:AX202"/>
    <mergeCell ref="AY202:BB202"/>
    <mergeCell ref="AQ201:AT201"/>
    <mergeCell ref="AU201:AX201"/>
    <mergeCell ref="AY201:BB201"/>
    <mergeCell ref="C202:R202"/>
    <mergeCell ref="S202:V202"/>
    <mergeCell ref="W202:Z202"/>
  </mergeCells>
  <conditionalFormatting sqref="AU214 AE214 AQ214 AI214 AM214 AA214 S214 W214 AE217:AE221 AU220:AU221 AQ217:AQ221 AI217:AI221 AM217:AM221 AA217:AA221 S217:S221 W217:W221 AE201:AE202 AU201:AU202 AQ201:AQ202 AI201:AI202 AM201:AM202 AA201:AA202 S201:S202 W201:W202 W64:W71 S64:S71 AA64:AA71 AY66:AY71 AE64:AE71 AU64:AU71 AM64:AM71 AI64:AI71 AQ64:AQ71">
    <cfRule type="cellIs" priority="1" dxfId="0" operator="equal" stopIfTrue="1">
      <formula>"Не годен"</formula>
    </cfRule>
  </conditionalFormatting>
  <dataValidations count="5">
    <dataValidation type="list" allowBlank="1" showInputMessage="1" showErrorMessage="1" sqref="AH243:AN247">
      <formula1>л</formula1>
    </dataValidation>
    <dataValidation type="list" allowBlank="1" showInputMessage="1" showErrorMessage="1" sqref="C66:C71 C108:C143 C146:C155">
      <formula1>об</formula1>
    </dataValidation>
    <dataValidation allowBlank="1" showInputMessage="1" showErrorMessage="1" sqref="C75:C103"/>
    <dataValidation type="list" allowBlank="1" showInputMessage="1" showErrorMessage="1" sqref="AN5:BB5">
      <formula1>пр</formula1>
    </dataValidation>
    <dataValidation type="list" allowBlank="1" showInputMessage="1" showErrorMessage="1" sqref="AN1:BB1">
      <formula1>з</formula1>
    </dataValidation>
  </dataValidations>
  <printOptions/>
  <pageMargins left="0.7874015748031497" right="0.15748031496062992" top="0.2755905511811024" bottom="0.8661417322834646" header="0.2755905511811024" footer="0.5511811023622047"/>
  <pageSetup horizontalDpi="600" verticalDpi="600" orientation="portrait" paperSize="9" scale="84" r:id="rId3"/>
  <headerFooter alignWithMargins="0">
    <oddFooter>&amp;R&amp;8Страница &amp;P              Страниц &amp;N</oddFooter>
  </headerFooter>
  <rowBreaks count="3" manualBreakCount="3">
    <brk id="72" max="53" man="1"/>
    <brk id="143" max="53" man="1"/>
    <brk id="211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2011-02-09T15:45:49Z</cp:lastPrinted>
  <dcterms:created xsi:type="dcterms:W3CDTF">1996-10-08T23:32:33Z</dcterms:created>
  <dcterms:modified xsi:type="dcterms:W3CDTF">2011-02-16T07:54:45Z</dcterms:modified>
  <cp:category/>
  <cp:version/>
  <cp:contentType/>
  <cp:contentStatus/>
</cp:coreProperties>
</file>