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уст" sheetId="1" r:id="rId1"/>
    <sheet name="прот (2)" sheetId="2" r:id="rId2"/>
  </sheets>
  <externalReferences>
    <externalReference r:id="rId5"/>
    <externalReference r:id="rId6"/>
  </externalReferences>
  <definedNames>
    <definedName name="вл">'уст'!$D$2:$D$7</definedName>
    <definedName name="гл">'уст'!$B$2:$B$4</definedName>
    <definedName name="л">'[2]установки'!$A$33:$A$36</definedName>
    <definedName name="м">'уст'!$G$2:$G$9</definedName>
    <definedName name="на">'уст'!$F$2:$F$8</definedName>
    <definedName name="_xlnm.Print_Area" localSheetId="1">'прот (2)'!$A$1:$BB$80</definedName>
    <definedName name="оса">'[1]Лист3'!$C$2:$C$5</definedName>
    <definedName name="пр">'уст'!$E$2:$E$5</definedName>
  </definedNames>
  <calcPr fullCalcOnLoad="1"/>
</workbook>
</file>

<file path=xl/comments2.xml><?xml version="1.0" encoding="utf-8"?>
<comments xmlns="http://schemas.openxmlformats.org/spreadsheetml/2006/main">
  <authors>
    <author>Карасев</author>
  </authors>
  <commentList>
    <comment ref="BH3" authorId="0">
      <text>
        <r>
          <rPr>
            <b/>
            <sz val="8"/>
            <rFont val="Tahoma"/>
            <family val="0"/>
          </rPr>
          <t xml:space="preserve">Площадь ЗУ
</t>
        </r>
      </text>
    </comment>
    <comment ref="Y43" authorId="0">
      <text>
        <r>
          <rPr>
            <b/>
            <sz val="8"/>
            <rFont val="Tahoma"/>
            <family val="0"/>
          </rPr>
          <t>Расстояние до токового электрода не менее 3-5 Диаметров ЗУ (</t>
        </r>
        <r>
          <rPr>
            <b/>
            <i/>
            <sz val="8"/>
            <rFont val="Tahoma"/>
            <family val="2"/>
          </rPr>
          <t>Ф</t>
        </r>
        <r>
          <rPr>
            <b/>
            <sz val="8"/>
            <rFont val="Tahoma"/>
            <family val="0"/>
          </rPr>
          <t>зу)</t>
        </r>
        <r>
          <rPr>
            <sz val="8"/>
            <rFont val="Tahoma"/>
            <family val="0"/>
          </rPr>
          <t xml:space="preserve">
</t>
        </r>
      </text>
    </comment>
    <comment ref="AT44" authorId="0">
      <text>
        <r>
          <rPr>
            <b/>
            <sz val="8"/>
            <rFont val="Tahoma"/>
            <family val="0"/>
          </rPr>
          <t xml:space="preserve">Отклонение между R04 или R06 к R05 должно быть не более 10 %
</t>
        </r>
        <r>
          <rPr>
            <sz val="8"/>
            <rFont val="Tahoma"/>
            <family val="0"/>
          </rPr>
          <t xml:space="preserve">
</t>
        </r>
      </text>
    </comment>
    <comment ref="AT45" authorId="0">
      <text>
        <r>
          <rPr>
            <b/>
            <sz val="8"/>
            <rFont val="Tahoma"/>
            <family val="0"/>
          </rPr>
          <t xml:space="preserve">Отклонение между R04 или R06 к R05 должно быть не более 10 %
</t>
        </r>
        <r>
          <rPr>
            <sz val="8"/>
            <rFont val="Tahoma"/>
            <family val="0"/>
          </rPr>
          <t xml:space="preserve">
</t>
        </r>
      </text>
    </comment>
    <comment ref="AT46" authorId="0">
      <text>
        <r>
          <rPr>
            <b/>
            <sz val="8"/>
            <rFont val="Tahoma"/>
            <family val="0"/>
          </rPr>
          <t xml:space="preserve">Отклонение между R04 или R06 к R05 должно быть не более 10 %
</t>
        </r>
        <r>
          <rPr>
            <sz val="8"/>
            <rFont val="Tahoma"/>
            <family val="0"/>
          </rPr>
          <t xml:space="preserve">
</t>
        </r>
      </text>
    </comment>
    <comment ref="AT47" authorId="0">
      <text>
        <r>
          <rPr>
            <b/>
            <sz val="8"/>
            <rFont val="Tahoma"/>
            <family val="0"/>
          </rPr>
          <t xml:space="preserve">Отклонение между R04 или R06 к R05 должно быть не более 10 %
</t>
        </r>
        <r>
          <rPr>
            <sz val="8"/>
            <rFont val="Tahoma"/>
            <family val="0"/>
          </rPr>
          <t xml:space="preserve">
</t>
        </r>
      </text>
    </comment>
    <comment ref="AT48" authorId="0">
      <text>
        <r>
          <rPr>
            <b/>
            <sz val="8"/>
            <rFont val="Tahoma"/>
            <family val="0"/>
          </rPr>
          <t xml:space="preserve">Отклонение между R04 или R06 к R05 должно быть не более 10 %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<sst xmlns="http://schemas.openxmlformats.org/spreadsheetml/2006/main" count="221" uniqueCount="165">
  <si>
    <t>Расчет К сезонного для 48-57 параллели "Грунтовые воды"</t>
  </si>
  <si>
    <t>Тип грунта</t>
  </si>
  <si>
    <t>Влажность гр.</t>
  </si>
  <si>
    <t>Sзу м2</t>
  </si>
  <si>
    <r>
      <t>К</t>
    </r>
    <r>
      <rPr>
        <i/>
        <sz val="8"/>
        <rFont val="Arial Cyr"/>
        <family val="2"/>
      </rPr>
      <t>р</t>
    </r>
  </si>
  <si>
    <t>Кс</t>
  </si>
  <si>
    <t>Суглинок</t>
  </si>
  <si>
    <t>Нормальная</t>
  </si>
  <si>
    <t>пусковые испытания</t>
  </si>
  <si>
    <t>Глина</t>
  </si>
  <si>
    <t>Низкая</t>
  </si>
  <si>
    <t>10_</t>
  </si>
  <si>
    <t>tос=</t>
  </si>
  <si>
    <t>Смешанный</t>
  </si>
  <si>
    <t>Средняя</t>
  </si>
  <si>
    <t>50_</t>
  </si>
  <si>
    <t>Песок</t>
  </si>
  <si>
    <t>Высокая</t>
  </si>
  <si>
    <t>500_</t>
  </si>
  <si>
    <t>Протокол №</t>
  </si>
  <si>
    <t>№</t>
  </si>
  <si>
    <t>Расположение заземляющего устройства</t>
  </si>
  <si>
    <t>Осадки                                   до измерения</t>
  </si>
  <si>
    <t>Осадки                                              при измерении</t>
  </si>
  <si>
    <t>Тип                                  грунта</t>
  </si>
  <si>
    <t>Структура                                   грунта</t>
  </si>
  <si>
    <t>Влажность                                                       грунта</t>
  </si>
  <si>
    <t>Rуд. расчетное  грунта (Ом х м2)</t>
  </si>
  <si>
    <t>Отуствовали</t>
  </si>
  <si>
    <t>Грунтовые воды</t>
  </si>
  <si>
    <t>Наименование заземляющего устройства</t>
  </si>
  <si>
    <t>S зу       (м2)</t>
  </si>
  <si>
    <r>
      <t>Ф</t>
    </r>
    <r>
      <rPr>
        <sz val="7"/>
        <rFont val="Arial"/>
        <family val="0"/>
      </rPr>
      <t xml:space="preserve"> зу         (м)</t>
    </r>
  </si>
  <si>
    <t>L ток.эл.         (м)</t>
  </si>
  <si>
    <r>
      <t>R</t>
    </r>
    <r>
      <rPr>
        <sz val="5"/>
        <rFont val="Arial"/>
        <family val="2"/>
      </rPr>
      <t>0.1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</si>
  <si>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0.2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</si>
  <si>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0.3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</si>
  <si>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0.4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</si>
  <si>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0.6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</si>
  <si>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0.7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</si>
  <si>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0.8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</si>
  <si>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0.9</t>
    </r>
    <r>
      <rPr>
        <sz val="7"/>
        <rFont val="Arial"/>
        <family val="0"/>
      </rPr>
      <t xml:space="preserve">           (Ом)</t>
    </r>
  </si>
  <si>
    <t>R изм          (Ом)</t>
  </si>
  <si>
    <t>К      сезон.</t>
  </si>
  <si>
    <t>R ЗУ    (Ом)</t>
  </si>
  <si>
    <t>Заключение</t>
  </si>
  <si>
    <t>Испытательное оборудование и приборы:</t>
  </si>
  <si>
    <t>Наименование измерительного прибора</t>
  </si>
  <si>
    <t>Марка                                 прибора</t>
  </si>
  <si>
    <t>Заводской                     номер</t>
  </si>
  <si>
    <t>Диапазон                          измерения</t>
  </si>
  <si>
    <t>Класс                  точности</t>
  </si>
  <si>
    <t>Дата                     проверки</t>
  </si>
  <si>
    <t xml:space="preserve">Примечание: </t>
  </si>
  <si>
    <t>Заключение:</t>
  </si>
  <si>
    <t>Испытания произвел:</t>
  </si>
  <si>
    <t xml:space="preserve">Протокол проверил:  </t>
  </si>
  <si>
    <t>Протокол утвердил:</t>
  </si>
  <si>
    <t>об</t>
  </si>
  <si>
    <t>гл</t>
  </si>
  <si>
    <t>оса</t>
  </si>
  <si>
    <t>вл</t>
  </si>
  <si>
    <t>пр</t>
  </si>
  <si>
    <t>на</t>
  </si>
  <si>
    <t>м</t>
  </si>
  <si>
    <t>межремонтные испытания</t>
  </si>
  <si>
    <t>ОРУ-110/35/10</t>
  </si>
  <si>
    <t>Выше нормы</t>
  </si>
  <si>
    <t>ОРУ-110/10</t>
  </si>
  <si>
    <t>Отсутств. 3 дня</t>
  </si>
  <si>
    <t>Ниже нормы</t>
  </si>
  <si>
    <t>контрольные испытания</t>
  </si>
  <si>
    <t>ОРУ-35/10</t>
  </si>
  <si>
    <t>Отсутств. 7 дней</t>
  </si>
  <si>
    <t>Опора ВЛ</t>
  </si>
  <si>
    <t>Электроустановка</t>
  </si>
  <si>
    <t>Молниеприемник</t>
  </si>
  <si>
    <r>
      <t>R</t>
    </r>
    <r>
      <rPr>
        <sz val="5"/>
        <rFont val="Arial"/>
        <family val="2"/>
      </rPr>
      <t>0.5</t>
    </r>
    <r>
      <rPr>
        <sz val="7"/>
        <rFont val="Arial"/>
        <family val="2"/>
      </rPr>
      <t xml:space="preserve">           (Ом)</t>
    </r>
  </si>
  <si>
    <t>Измерение сопротивления растекания заземляющего устройства:</t>
  </si>
  <si>
    <t>КТП-10/0.4</t>
  </si>
  <si>
    <t>Дата след.          проверки</t>
  </si>
  <si>
    <t>Орган проверки</t>
  </si>
  <si>
    <t>Протокол распространяется только на элементы электроустановки, подвергнутые испытаниям, измерениям.</t>
  </si>
  <si>
    <t>Свидет.                 о проверке</t>
  </si>
  <si>
    <t>"</t>
  </si>
  <si>
    <t>г.</t>
  </si>
  <si>
    <t>Не допускается перепечатка и создание копий протокола без разрешения правообладателя.</t>
  </si>
  <si>
    <t>измерения наведенного напряжения</t>
  </si>
  <si>
    <t>ЛР-39</t>
  </si>
  <si>
    <t>ЛР-43</t>
  </si>
  <si>
    <t>Оп. №20</t>
  </si>
  <si>
    <t>Схема взаимного расположения ВЛ:</t>
  </si>
  <si>
    <t>Мероприятия:</t>
  </si>
  <si>
    <t>вблизи действующих ВЛ напряжением 35 кВ и выше и контактной сети электрифицированной железной дороги переменного тока.</t>
  </si>
  <si>
    <t>В качестве максимального тока ВЛ принята максимально возможная аварийная нагрузка в период осенне-зимнего максимума.</t>
  </si>
  <si>
    <t>Место измерения.</t>
  </si>
  <si>
    <t>Характеристика влияющих ВЛ:</t>
  </si>
  <si>
    <t>Результаты измерения:</t>
  </si>
  <si>
    <t>I изм.                      (А)</t>
  </si>
  <si>
    <t>I макс.                    (А)</t>
  </si>
  <si>
    <t>Расстояние  до ВЛ (м)</t>
  </si>
  <si>
    <t>Характеристика влияющей ВЛ</t>
  </si>
  <si>
    <t>Наименование влияющей ВЛ</t>
  </si>
  <si>
    <t>Коэфф.                         Iмакс / Iизм</t>
  </si>
  <si>
    <t>Время измерения</t>
  </si>
  <si>
    <t>U измерен.                           (В)</t>
  </si>
  <si>
    <t>U привед.                           (В)</t>
  </si>
  <si>
    <t>U допуст.                           (В)</t>
  </si>
  <si>
    <t>Опора №20 (середина участка сближения ВЛ)</t>
  </si>
  <si>
    <t>С ПЗ на рабочем месте (электрод 0.5 м)</t>
  </si>
  <si>
    <t>без ПЗ на рабочем месте</t>
  </si>
  <si>
    <t>ж/б, одноцепная</t>
  </si>
  <si>
    <t>дер., одноцеп., горизонт.</t>
  </si>
  <si>
    <t>одиночн</t>
  </si>
  <si>
    <t>Нормативные документы: "Межотраслевые правила по охране труда при эксплуатации электроустановок. РД 153-34.0-03.150-00"</t>
  </si>
  <si>
    <t xml:space="preserve">Опора №20   (ВЛ-1005 отключена на ЛР-39, ЛР-43 и заземлена на опорах №6, №225) </t>
  </si>
  <si>
    <t>Характеристика грунта и условия окружающей среды при измерении:</t>
  </si>
  <si>
    <t>Условия измерения.</t>
  </si>
  <si>
    <t>Место и схема измерения.</t>
  </si>
  <si>
    <t>06-091005</t>
  </si>
  <si>
    <t>КТП-504</t>
  </si>
  <si>
    <t>С ПЗ на рабочем месте (ЗУ КТП-504)</t>
  </si>
  <si>
    <t>Заземляющее устройство КТП- 504</t>
  </si>
  <si>
    <t>Оп. №36</t>
  </si>
  <si>
    <t>Оп. №33</t>
  </si>
  <si>
    <t>Оп. №5</t>
  </si>
  <si>
    <t>685</t>
  </si>
  <si>
    <t>710</t>
  </si>
  <si>
    <t>7300</t>
  </si>
  <si>
    <t>7500</t>
  </si>
  <si>
    <t>7600</t>
  </si>
  <si>
    <t>335</t>
  </si>
  <si>
    <t>340</t>
  </si>
  <si>
    <t>345</t>
  </si>
  <si>
    <t>2,7</t>
  </si>
  <si>
    <t>2,8</t>
  </si>
  <si>
    <t>2,9</t>
  </si>
  <si>
    <t>1,18</t>
  </si>
  <si>
    <t>1,2</t>
  </si>
  <si>
    <t>1,22</t>
  </si>
  <si>
    <t>500-1000</t>
  </si>
  <si>
    <t>Измерения выполнены по Методические указаниям по измерению наведенных напряжений на отключенных ВЛ.</t>
  </si>
  <si>
    <t>С ПЗ на рабочем месте (ЗУ опоры №5)</t>
  </si>
  <si>
    <t>Заземляющий электрод ПЗ на опоре №20</t>
  </si>
  <si>
    <t xml:space="preserve">Опора №36   (ВЛ-1005 отключена на ЛР-39, ЛР-43 и заземлена на опорах №6, №225) </t>
  </si>
  <si>
    <t xml:space="preserve">Опора №33  (ВЛ-1005 отключена на ЛР-39, ЛР-43 и заземлена на опорах №6, №225) </t>
  </si>
  <si>
    <t xml:space="preserve">Опора №5     (ВЛ-1005 отключена на ЛР-39, ЛР-43 и заземлена на опорах №6, №225)  </t>
  </si>
  <si>
    <t>Заземляющий электрод ПЗ на опоре №36</t>
  </si>
  <si>
    <t>Заземляющий электрод ПЗ на опоре №33</t>
  </si>
  <si>
    <t>Заземляющее устройство опоры №5</t>
  </si>
  <si>
    <t>Опора №36 (начало участка сближения ВЛ)</t>
  </si>
  <si>
    <t>Опора №33 (участок с песчаным грунтом)</t>
  </si>
  <si>
    <t>Опора №5 (конец участка сближения ВЛ)</t>
  </si>
  <si>
    <t>ОАО  "NNNNNNNNNNNNNNNN"    филиал  "NNNNNNNNNN"</t>
  </si>
  <si>
    <t>Производственное отделение   "NNNNNNNNNNNNNNNNNN"</t>
  </si>
  <si>
    <t>Лаборатория  Службы изоляции и защиты от перенапряжений</t>
  </si>
  <si>
    <t>NNNNN обл., г. NNNN, ул. NNNN, д. NNN,  тел. NNNNNNN</t>
  </si>
  <si>
    <t>Свидетельство № NNN от NN.NN   Срок действия до NNN</t>
  </si>
  <si>
    <t>+20</t>
  </si>
  <si>
    <t>ВЛ-1005 ПС ЗЖЗЗЗЗ</t>
  </si>
  <si>
    <t>ВЛ-110</t>
  </si>
  <si>
    <t>Значение наведенного напряжения, на отключенной и заземленной по концам ВЛ-1005 ПС JKHK,</t>
  </si>
  <si>
    <t xml:space="preserve"> приведенное к максимальному току влияющей ВЛ-110, не превышает  25 Вольт.</t>
  </si>
  <si>
    <t>Свидетельство выдано  МТУ Ростехнадзора по NПП  NNNN</t>
  </si>
  <si>
    <t>Влияющяя ВЛ-110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</si>
</sst>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0.0000"/>
    <numFmt numFmtId="184" formatCode="[$-FC19]d\ mmmm\ yyyy\ &quot;г.&quot;"/>
    <numFmt numFmtId="185" formatCode="dd/mm/yy;@"/>
    <numFmt numFmtId="186" formatCode="mmm/yyyy"/>
    <numFmt numFmtId="187" formatCode="[$-419]d\ mmm\ yy;@"/>
    <numFmt numFmtId="188" formatCode="[$-F400]h:mm:ss\ AM/PM"/>
    <numFmt numFmtId="189" formatCode="h:mm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\ mmmm\,\ yyyy"/>
    <numFmt numFmtId="195" formatCode="d\ mmm\ yy"/>
    <numFmt numFmtId="196" formatCode="d\-mmm\-yyyy"/>
    <numFmt numFmtId="197" formatCode="d/m;@"/>
    <numFmt numFmtId="198" formatCode="d/m/yyyy"/>
  </numFmts>
  <fonts count="74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8"/>
      <name val="Arial Cyr"/>
      <family val="2"/>
    </font>
    <font>
      <i/>
      <sz val="8"/>
      <name val="Arial Cyr"/>
      <family val="2"/>
    </font>
    <font>
      <i/>
      <sz val="8"/>
      <color indexed="48"/>
      <name val="Arial Cyr"/>
      <family val="2"/>
    </font>
    <font>
      <i/>
      <sz val="8"/>
      <color indexed="48"/>
      <name val="Arial"/>
      <family val="2"/>
    </font>
    <font>
      <i/>
      <sz val="7"/>
      <color indexed="61"/>
      <name val="Arial"/>
      <family val="2"/>
    </font>
    <font>
      <i/>
      <sz val="8"/>
      <color indexed="61"/>
      <name val="Arial"/>
      <family val="2"/>
    </font>
    <font>
      <b/>
      <i/>
      <sz val="8"/>
      <color indexed="61"/>
      <name val="Arial"/>
      <family val="2"/>
    </font>
    <font>
      <i/>
      <sz val="7"/>
      <color indexed="9"/>
      <name val="Arial Cyr"/>
      <family val="2"/>
    </font>
    <font>
      <i/>
      <sz val="7"/>
      <color indexed="9"/>
      <name val="Arial"/>
      <family val="2"/>
    </font>
    <font>
      <i/>
      <sz val="8"/>
      <color indexed="9"/>
      <name val="Arial Cyr"/>
      <family val="0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sz val="10"/>
      <color indexed="9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6"/>
      <name val="Arial"/>
      <family val="0"/>
    </font>
    <font>
      <sz val="8"/>
      <color indexed="9"/>
      <name val="Arial"/>
      <family val="0"/>
    </font>
    <font>
      <i/>
      <sz val="7"/>
      <name val="Arial"/>
      <family val="2"/>
    </font>
    <font>
      <sz val="5"/>
      <name val="Arial"/>
      <family val="2"/>
    </font>
    <font>
      <i/>
      <sz val="9"/>
      <name val="Arial"/>
      <family val="2"/>
    </font>
    <font>
      <sz val="8"/>
      <color indexed="61"/>
      <name val="Arial"/>
      <family val="0"/>
    </font>
    <font>
      <sz val="10"/>
      <color indexed="61"/>
      <name val="Arial"/>
      <family val="2"/>
    </font>
    <font>
      <sz val="10"/>
      <color indexed="11"/>
      <name val="Arial"/>
      <family val="2"/>
    </font>
    <font>
      <b/>
      <sz val="8"/>
      <name val="Tahoma"/>
      <family val="0"/>
    </font>
    <font>
      <b/>
      <i/>
      <sz val="8"/>
      <name val="Tahoma"/>
      <family val="2"/>
    </font>
    <font>
      <sz val="8"/>
      <name val="Tahoma"/>
      <family val="0"/>
    </font>
    <font>
      <sz val="10"/>
      <color indexed="10"/>
      <name val="Arial"/>
      <family val="0"/>
    </font>
    <font>
      <b/>
      <i/>
      <sz val="10"/>
      <color indexed="61"/>
      <name val="Arial"/>
      <family val="2"/>
    </font>
    <font>
      <sz val="7"/>
      <name val="Arial Cyr"/>
      <family val="0"/>
    </font>
    <font>
      <sz val="8"/>
      <color indexed="10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1" fillId="0" borderId="13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0" fontId="7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15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15" fillId="0" borderId="0" xfId="0" applyFont="1" applyAlignment="1">
      <alignment/>
    </xf>
    <xf numFmtId="49" fontId="18" fillId="0" borderId="0" xfId="42" applyNumberFormat="1" applyFont="1" applyAlignment="1" applyProtection="1">
      <alignment/>
      <protection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center" wrapText="1"/>
      <protection/>
    </xf>
    <xf numFmtId="2" fontId="22" fillId="0" borderId="0" xfId="0" applyNumberFormat="1" applyFont="1" applyBorder="1" applyAlignment="1" applyProtection="1">
      <alignment horizontal="center" wrapText="1"/>
      <protection/>
    </xf>
    <xf numFmtId="0" fontId="26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6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2" fontId="34" fillId="0" borderId="14" xfId="0" applyNumberFormat="1" applyFont="1" applyBorder="1" applyAlignment="1">
      <alignment horizontal="center"/>
    </xf>
    <xf numFmtId="0" fontId="1" fillId="0" borderId="16" xfId="0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wrapText="1"/>
      <protection/>
    </xf>
    <xf numFmtId="0" fontId="21" fillId="0" borderId="0" xfId="0" applyFont="1" applyFill="1" applyBorder="1" applyAlignment="1" applyProtection="1">
      <alignment/>
      <protection/>
    </xf>
    <xf numFmtId="0" fontId="26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2" fontId="21" fillId="0" borderId="0" xfId="0" applyNumberFormat="1" applyFont="1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alignment horizontal="center" wrapText="1"/>
      <protection/>
    </xf>
    <xf numFmtId="10" fontId="21" fillId="0" borderId="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/>
    </xf>
    <xf numFmtId="10" fontId="21" fillId="0" borderId="0" xfId="0" applyNumberFormat="1" applyFont="1" applyBorder="1" applyAlignment="1" applyProtection="1">
      <alignment horizontal="center" wrapText="1"/>
      <protection locked="0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35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 vertical="center" wrapText="1"/>
      <protection locked="0"/>
    </xf>
    <xf numFmtId="2" fontId="21" fillId="0" borderId="0" xfId="0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 locked="0"/>
    </xf>
    <xf numFmtId="0" fontId="26" fillId="0" borderId="0" xfId="0" applyFont="1" applyBorder="1" applyAlignment="1">
      <alignment horizontal="center"/>
    </xf>
    <xf numFmtId="49" fontId="21" fillId="0" borderId="17" xfId="0" applyNumberFormat="1" applyFont="1" applyBorder="1" applyAlignment="1" applyProtection="1">
      <alignment horizontal="center" wrapText="1"/>
      <protection/>
    </xf>
    <xf numFmtId="49" fontId="21" fillId="0" borderId="13" xfId="0" applyNumberFormat="1" applyFont="1" applyBorder="1" applyAlignment="1" applyProtection="1">
      <alignment horizontal="center" wrapText="1"/>
      <protection/>
    </xf>
    <xf numFmtId="49" fontId="21" fillId="0" borderId="18" xfId="0" applyNumberFormat="1" applyFont="1" applyBorder="1" applyAlignment="1" applyProtection="1">
      <alignment horizontal="center" wrapText="1"/>
      <protection/>
    </xf>
    <xf numFmtId="49" fontId="22" fillId="0" borderId="17" xfId="0" applyNumberFormat="1" applyFont="1" applyBorder="1" applyAlignment="1" applyProtection="1">
      <alignment horizontal="center" wrapText="1"/>
      <protection/>
    </xf>
    <xf numFmtId="49" fontId="22" fillId="0" borderId="13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/>
      <protection locked="0"/>
    </xf>
    <xf numFmtId="0" fontId="26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 wrapText="1"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left" wrapText="1"/>
      <protection locked="0"/>
    </xf>
    <xf numFmtId="0" fontId="21" fillId="0" borderId="18" xfId="0" applyFont="1" applyBorder="1" applyAlignment="1" applyProtection="1">
      <alignment horizontal="center" wrapText="1"/>
      <protection/>
    </xf>
    <xf numFmtId="2" fontId="21" fillId="0" borderId="17" xfId="0" applyNumberFormat="1" applyFont="1" applyBorder="1" applyAlignment="1" applyProtection="1">
      <alignment horizontal="center" wrapText="1"/>
      <protection/>
    </xf>
    <xf numFmtId="2" fontId="21" fillId="0" borderId="13" xfId="0" applyNumberFormat="1" applyFont="1" applyBorder="1" applyAlignment="1" applyProtection="1">
      <alignment horizontal="center" wrapText="1"/>
      <protection/>
    </xf>
    <xf numFmtId="2" fontId="21" fillId="0" borderId="18" xfId="0" applyNumberFormat="1" applyFont="1" applyBorder="1" applyAlignment="1" applyProtection="1">
      <alignment horizontal="center" wrapText="1"/>
      <protection/>
    </xf>
    <xf numFmtId="0" fontId="16" fillId="0" borderId="0" xfId="0" applyFont="1" applyAlignment="1">
      <alignment horizontal="right"/>
    </xf>
    <xf numFmtId="49" fontId="16" fillId="0" borderId="0" xfId="42" applyNumberFormat="1" applyFont="1" applyAlignment="1" applyProtection="1">
      <alignment/>
      <protection/>
    </xf>
    <xf numFmtId="0" fontId="16" fillId="0" borderId="0" xfId="0" applyFont="1" applyAlignment="1">
      <alignment horizontal="center"/>
    </xf>
    <xf numFmtId="0" fontId="21" fillId="0" borderId="16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3" xfId="0" applyFont="1" applyBorder="1" applyAlignment="1">
      <alignment/>
    </xf>
    <xf numFmtId="14" fontId="21" fillId="0" borderId="13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Fill="1" applyBorder="1" applyAlignment="1" applyProtection="1">
      <alignment wrapText="1"/>
      <protection/>
    </xf>
    <xf numFmtId="0" fontId="21" fillId="0" borderId="15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21" fillId="0" borderId="13" xfId="0" applyNumberFormat="1" applyFont="1" applyBorder="1" applyAlignment="1" applyProtection="1">
      <alignment horizontal="right"/>
      <protection locked="0"/>
    </xf>
    <xf numFmtId="2" fontId="21" fillId="0" borderId="17" xfId="0" applyNumberFormat="1" applyFont="1" applyBorder="1" applyAlignment="1" applyProtection="1">
      <alignment horizontal="center" vertical="center" wrapText="1"/>
      <protection/>
    </xf>
    <xf numFmtId="2" fontId="21" fillId="0" borderId="13" xfId="0" applyNumberFormat="1" applyFont="1" applyBorder="1" applyAlignment="1" applyProtection="1">
      <alignment horizontal="center" vertical="center" wrapText="1"/>
      <protection/>
    </xf>
    <xf numFmtId="2" fontId="21" fillId="0" borderId="18" xfId="0" applyNumberFormat="1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left" wrapText="1"/>
      <protection locked="0"/>
    </xf>
    <xf numFmtId="0" fontId="21" fillId="0" borderId="13" xfId="0" applyFont="1" applyBorder="1" applyAlignment="1" applyProtection="1">
      <alignment horizontal="left" wrapText="1"/>
      <protection locked="0"/>
    </xf>
    <xf numFmtId="0" fontId="21" fillId="0" borderId="18" xfId="0" applyFont="1" applyBorder="1" applyAlignment="1" applyProtection="1">
      <alignment horizontal="left" wrapText="1"/>
      <protection locked="0"/>
    </xf>
    <xf numFmtId="1" fontId="21" fillId="0" borderId="17" xfId="0" applyNumberFormat="1" applyFont="1" applyBorder="1" applyAlignment="1" applyProtection="1">
      <alignment horizontal="center" wrapText="1"/>
      <protection/>
    </xf>
    <xf numFmtId="1" fontId="21" fillId="0" borderId="13" xfId="0" applyNumberFormat="1" applyFont="1" applyBorder="1" applyAlignment="1" applyProtection="1">
      <alignment horizontal="center" wrapText="1"/>
      <protection/>
    </xf>
    <xf numFmtId="1" fontId="21" fillId="0" borderId="18" xfId="0" applyNumberFormat="1" applyFont="1" applyBorder="1" applyAlignment="1" applyProtection="1">
      <alignment horizontal="center" wrapText="1"/>
      <protection/>
    </xf>
    <xf numFmtId="1" fontId="21" fillId="0" borderId="17" xfId="0" applyNumberFormat="1" applyFont="1" applyBorder="1" applyAlignment="1" applyProtection="1">
      <alignment horizontal="right" wrapText="1"/>
      <protection/>
    </xf>
    <xf numFmtId="1" fontId="21" fillId="0" borderId="13" xfId="0" applyNumberFormat="1" applyFont="1" applyBorder="1" applyAlignment="1" applyProtection="1">
      <alignment horizontal="right" wrapText="1"/>
      <protection/>
    </xf>
    <xf numFmtId="1" fontId="21" fillId="0" borderId="18" xfId="0" applyNumberFormat="1" applyFont="1" applyBorder="1" applyAlignment="1" applyProtection="1">
      <alignment horizontal="right" wrapText="1"/>
      <protection/>
    </xf>
    <xf numFmtId="2" fontId="21" fillId="0" borderId="17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6" fillId="0" borderId="16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7" xfId="0" applyFont="1" applyBorder="1" applyAlignment="1" applyProtection="1">
      <alignment horizontal="center" wrapText="1"/>
      <protection locked="0"/>
    </xf>
    <xf numFmtId="0" fontId="21" fillId="0" borderId="18" xfId="0" applyFont="1" applyBorder="1" applyAlignment="1" applyProtection="1">
      <alignment horizont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left" wrapText="1"/>
      <protection locked="0"/>
    </xf>
    <xf numFmtId="0" fontId="21" fillId="0" borderId="13" xfId="0" applyFont="1" applyBorder="1" applyAlignment="1" applyProtection="1">
      <alignment horizontal="left" wrapText="1"/>
      <protection locked="0"/>
    </xf>
    <xf numFmtId="0" fontId="21" fillId="0" borderId="18" xfId="0" applyFont="1" applyBorder="1" applyAlignment="1" applyProtection="1">
      <alignment horizontal="left" wrapText="1"/>
      <protection locked="0"/>
    </xf>
    <xf numFmtId="0" fontId="21" fillId="0" borderId="17" xfId="0" applyFont="1" applyBorder="1" applyAlignment="1" applyProtection="1">
      <alignment horizontal="left" wrapText="1"/>
      <protection/>
    </xf>
    <xf numFmtId="0" fontId="21" fillId="0" borderId="13" xfId="0" applyFont="1" applyBorder="1" applyAlignment="1" applyProtection="1">
      <alignment horizontal="left" wrapText="1"/>
      <protection/>
    </xf>
    <xf numFmtId="0" fontId="21" fillId="0" borderId="18" xfId="0" applyFont="1" applyBorder="1" applyAlignment="1" applyProtection="1">
      <alignment horizontal="left" wrapText="1"/>
      <protection/>
    </xf>
    <xf numFmtId="2" fontId="21" fillId="0" borderId="17" xfId="0" applyNumberFormat="1" applyFont="1" applyBorder="1" applyAlignment="1" applyProtection="1">
      <alignment horizontal="center" wrapText="1"/>
      <protection/>
    </xf>
    <xf numFmtId="2" fontId="21" fillId="0" borderId="13" xfId="0" applyNumberFormat="1" applyFont="1" applyBorder="1" applyAlignment="1" applyProtection="1">
      <alignment horizontal="center" wrapText="1"/>
      <protection/>
    </xf>
    <xf numFmtId="2" fontId="21" fillId="0" borderId="18" xfId="0" applyNumberFormat="1" applyFont="1" applyBorder="1" applyAlignment="1" applyProtection="1">
      <alignment horizont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21" fillId="0" borderId="21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23" xfId="0" applyFont="1" applyBorder="1" applyAlignment="1" applyProtection="1">
      <alignment horizontal="left" vertical="center" wrapText="1"/>
      <protection/>
    </xf>
    <xf numFmtId="0" fontId="21" fillId="0" borderId="24" xfId="0" applyFont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0" fontId="21" fillId="0" borderId="25" xfId="0" applyFont="1" applyBorder="1" applyAlignment="1" applyProtection="1">
      <alignment horizontal="left" vertical="center" wrapText="1"/>
      <protection/>
    </xf>
    <xf numFmtId="2" fontId="38" fillId="0" borderId="17" xfId="0" applyNumberFormat="1" applyFont="1" applyBorder="1" applyAlignment="1" applyProtection="1">
      <alignment horizontal="center" wrapText="1"/>
      <protection/>
    </xf>
    <xf numFmtId="2" fontId="38" fillId="0" borderId="13" xfId="0" applyNumberFormat="1" applyFont="1" applyBorder="1" applyAlignment="1" applyProtection="1">
      <alignment horizontal="center" wrapText="1"/>
      <protection/>
    </xf>
    <xf numFmtId="2" fontId="38" fillId="0" borderId="18" xfId="0" applyNumberFormat="1" applyFont="1" applyBorder="1" applyAlignment="1" applyProtection="1">
      <alignment horizontal="center" wrapText="1"/>
      <protection/>
    </xf>
    <xf numFmtId="189" fontId="21" fillId="0" borderId="17" xfId="0" applyNumberFormat="1" applyFont="1" applyBorder="1" applyAlignment="1" applyProtection="1">
      <alignment horizontal="center" wrapText="1"/>
      <protection/>
    </xf>
    <xf numFmtId="189" fontId="21" fillId="0" borderId="13" xfId="0" applyNumberFormat="1" applyFont="1" applyBorder="1" applyAlignment="1" applyProtection="1">
      <alignment horizontal="center" wrapText="1"/>
      <protection/>
    </xf>
    <xf numFmtId="189" fontId="21" fillId="0" borderId="18" xfId="0" applyNumberFormat="1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 locked="0"/>
    </xf>
    <xf numFmtId="0" fontId="21" fillId="0" borderId="17" xfId="0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left"/>
      <protection/>
    </xf>
    <xf numFmtId="0" fontId="21" fillId="0" borderId="18" xfId="0" applyFont="1" applyBorder="1" applyAlignment="1" applyProtection="1">
      <alignment horizontal="left"/>
      <protection/>
    </xf>
    <xf numFmtId="185" fontId="21" fillId="0" borderId="17" xfId="0" applyNumberFormat="1" applyFont="1" applyBorder="1" applyAlignment="1" applyProtection="1">
      <alignment horizontal="center" wrapText="1"/>
      <protection/>
    </xf>
    <xf numFmtId="185" fontId="21" fillId="0" borderId="13" xfId="0" applyNumberFormat="1" applyFont="1" applyBorder="1" applyAlignment="1" applyProtection="1">
      <alignment horizontal="center" wrapText="1"/>
      <protection/>
    </xf>
    <xf numFmtId="185" fontId="21" fillId="0" borderId="18" xfId="0" applyNumberFormat="1" applyFont="1" applyBorder="1" applyAlignment="1" applyProtection="1">
      <alignment horizontal="center" wrapText="1"/>
      <protection/>
    </xf>
    <xf numFmtId="0" fontId="2" fillId="0" borderId="0" xfId="0" applyFont="1" applyAlignment="1">
      <alignment wrapText="1"/>
    </xf>
    <xf numFmtId="0" fontId="21" fillId="0" borderId="17" xfId="0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left"/>
      <protection/>
    </xf>
    <xf numFmtId="0" fontId="21" fillId="0" borderId="18" xfId="0" applyFont="1" applyBorder="1" applyAlignment="1" applyProtection="1">
      <alignment horizontal="left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49" fontId="21" fillId="0" borderId="17" xfId="0" applyNumberFormat="1" applyFont="1" applyBorder="1" applyAlignment="1" applyProtection="1">
      <alignment horizontal="center" wrapText="1"/>
      <protection/>
    </xf>
    <xf numFmtId="0" fontId="36" fillId="0" borderId="0" xfId="0" applyFont="1" applyAlignment="1">
      <alignment wrapText="1"/>
    </xf>
    <xf numFmtId="0" fontId="1" fillId="0" borderId="0" xfId="0" applyFont="1" applyBorder="1" applyAlignment="1" applyProtection="1">
      <alignment horizontal="right"/>
      <protection locked="0"/>
    </xf>
    <xf numFmtId="0" fontId="26" fillId="0" borderId="16" xfId="0" applyFont="1" applyBorder="1" applyAlignment="1">
      <alignment horizontal="center"/>
    </xf>
    <xf numFmtId="0" fontId="26" fillId="0" borderId="1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u val="none"/>
        <color indexed="14"/>
      </font>
      <fill>
        <patternFill patternType="none">
          <bgColor indexed="65"/>
        </patternFill>
      </fill>
    </dxf>
    <dxf>
      <font>
        <b/>
        <i val="0"/>
      </font>
    </dxf>
    <dxf>
      <font>
        <u val="none"/>
        <color indexed="12"/>
      </font>
      <fill>
        <patternFill patternType="none">
          <bgColor indexed="65"/>
        </patternFill>
      </fill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18</xdr:row>
      <xdr:rowOff>47625</xdr:rowOff>
    </xdr:from>
    <xdr:to>
      <xdr:col>31</xdr:col>
      <xdr:colOff>47625</xdr:colOff>
      <xdr:row>18</xdr:row>
      <xdr:rowOff>47625</xdr:rowOff>
    </xdr:to>
    <xdr:sp>
      <xdr:nvSpPr>
        <xdr:cNvPr id="1" name="Line 55"/>
        <xdr:cNvSpPr>
          <a:spLocks/>
        </xdr:cNvSpPr>
      </xdr:nvSpPr>
      <xdr:spPr>
        <a:xfrm>
          <a:off x="1781175" y="2114550"/>
          <a:ext cx="24003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16</xdr:row>
      <xdr:rowOff>104775</xdr:rowOff>
    </xdr:from>
    <xdr:to>
      <xdr:col>33</xdr:col>
      <xdr:colOff>85725</xdr:colOff>
      <xdr:row>18</xdr:row>
      <xdr:rowOff>47625</xdr:rowOff>
    </xdr:to>
    <xdr:sp>
      <xdr:nvSpPr>
        <xdr:cNvPr id="2" name="Line 57"/>
        <xdr:cNvSpPr>
          <a:spLocks/>
        </xdr:cNvSpPr>
      </xdr:nvSpPr>
      <xdr:spPr>
        <a:xfrm flipV="1">
          <a:off x="4181475" y="1847850"/>
          <a:ext cx="304800" cy="2667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16</xdr:row>
      <xdr:rowOff>95250</xdr:rowOff>
    </xdr:from>
    <xdr:to>
      <xdr:col>13</xdr:col>
      <xdr:colOff>47625</xdr:colOff>
      <xdr:row>18</xdr:row>
      <xdr:rowOff>47625</xdr:rowOff>
    </xdr:to>
    <xdr:sp>
      <xdr:nvSpPr>
        <xdr:cNvPr id="3" name="Line 58"/>
        <xdr:cNvSpPr>
          <a:spLocks/>
        </xdr:cNvSpPr>
      </xdr:nvSpPr>
      <xdr:spPr>
        <a:xfrm flipH="1" flipV="1">
          <a:off x="1438275" y="1838325"/>
          <a:ext cx="342900" cy="2762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20</xdr:row>
      <xdr:rowOff>9525</xdr:rowOff>
    </xdr:from>
    <xdr:to>
      <xdr:col>11</xdr:col>
      <xdr:colOff>0</xdr:colOff>
      <xdr:row>20</xdr:row>
      <xdr:rowOff>9525</xdr:rowOff>
    </xdr:to>
    <xdr:sp>
      <xdr:nvSpPr>
        <xdr:cNvPr id="4" name="Line 70"/>
        <xdr:cNvSpPr>
          <a:spLocks/>
        </xdr:cNvSpPr>
      </xdr:nvSpPr>
      <xdr:spPr>
        <a:xfrm>
          <a:off x="1228725" y="2400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20</xdr:row>
      <xdr:rowOff>9525</xdr:rowOff>
    </xdr:from>
    <xdr:to>
      <xdr:col>40</xdr:col>
      <xdr:colOff>19050</xdr:colOff>
      <xdr:row>20</xdr:row>
      <xdr:rowOff>9525</xdr:rowOff>
    </xdr:to>
    <xdr:sp>
      <xdr:nvSpPr>
        <xdr:cNvPr id="5" name="Line 72"/>
        <xdr:cNvSpPr>
          <a:spLocks/>
        </xdr:cNvSpPr>
      </xdr:nvSpPr>
      <xdr:spPr>
        <a:xfrm>
          <a:off x="1638300" y="240030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19</xdr:row>
      <xdr:rowOff>76200</xdr:rowOff>
    </xdr:from>
    <xdr:to>
      <xdr:col>12</xdr:col>
      <xdr:colOff>38100</xdr:colOff>
      <xdr:row>20</xdr:row>
      <xdr:rowOff>9525</xdr:rowOff>
    </xdr:to>
    <xdr:sp>
      <xdr:nvSpPr>
        <xdr:cNvPr id="6" name="Line 73"/>
        <xdr:cNvSpPr>
          <a:spLocks/>
        </xdr:cNvSpPr>
      </xdr:nvSpPr>
      <xdr:spPr>
        <a:xfrm flipV="1">
          <a:off x="1457325" y="2305050"/>
          <a:ext cx="1809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38100</xdr:colOff>
      <xdr:row>20</xdr:row>
      <xdr:rowOff>0</xdr:rowOff>
    </xdr:from>
    <xdr:to>
      <xdr:col>42</xdr:col>
      <xdr:colOff>76200</xdr:colOff>
      <xdr:row>20</xdr:row>
      <xdr:rowOff>0</xdr:rowOff>
    </xdr:to>
    <xdr:sp>
      <xdr:nvSpPr>
        <xdr:cNvPr id="7" name="Line 76"/>
        <xdr:cNvSpPr>
          <a:spLocks/>
        </xdr:cNvSpPr>
      </xdr:nvSpPr>
      <xdr:spPr>
        <a:xfrm>
          <a:off x="5505450" y="2390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19</xdr:row>
      <xdr:rowOff>76200</xdr:rowOff>
    </xdr:from>
    <xdr:to>
      <xdr:col>41</xdr:col>
      <xdr:colOff>19050</xdr:colOff>
      <xdr:row>20</xdr:row>
      <xdr:rowOff>9525</xdr:rowOff>
    </xdr:to>
    <xdr:sp>
      <xdr:nvSpPr>
        <xdr:cNvPr id="8" name="Line 77"/>
        <xdr:cNvSpPr>
          <a:spLocks/>
        </xdr:cNvSpPr>
      </xdr:nvSpPr>
      <xdr:spPr>
        <a:xfrm flipV="1">
          <a:off x="5343525" y="2305050"/>
          <a:ext cx="1428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19</xdr:row>
      <xdr:rowOff>133350</xdr:rowOff>
    </xdr:from>
    <xdr:to>
      <xdr:col>13</xdr:col>
      <xdr:colOff>66675</xdr:colOff>
      <xdr:row>20</xdr:row>
      <xdr:rowOff>47625</xdr:rowOff>
    </xdr:to>
    <xdr:sp>
      <xdr:nvSpPr>
        <xdr:cNvPr id="9" name="Rectangle 78"/>
        <xdr:cNvSpPr>
          <a:spLocks/>
        </xdr:cNvSpPr>
      </xdr:nvSpPr>
      <xdr:spPr>
        <a:xfrm>
          <a:off x="1724025" y="23622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19</xdr:row>
      <xdr:rowOff>133350</xdr:rowOff>
    </xdr:from>
    <xdr:to>
      <xdr:col>28</xdr:col>
      <xdr:colOff>66675</xdr:colOff>
      <xdr:row>20</xdr:row>
      <xdr:rowOff>47625</xdr:rowOff>
    </xdr:to>
    <xdr:sp>
      <xdr:nvSpPr>
        <xdr:cNvPr id="10" name="Rectangle 79"/>
        <xdr:cNvSpPr>
          <a:spLocks/>
        </xdr:cNvSpPr>
      </xdr:nvSpPr>
      <xdr:spPr>
        <a:xfrm>
          <a:off x="3724275" y="23622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19</xdr:row>
      <xdr:rowOff>133350</xdr:rowOff>
    </xdr:from>
    <xdr:to>
      <xdr:col>31</xdr:col>
      <xdr:colOff>104775</xdr:colOff>
      <xdr:row>20</xdr:row>
      <xdr:rowOff>47625</xdr:rowOff>
    </xdr:to>
    <xdr:sp>
      <xdr:nvSpPr>
        <xdr:cNvPr id="11" name="Rectangle 80"/>
        <xdr:cNvSpPr>
          <a:spLocks/>
        </xdr:cNvSpPr>
      </xdr:nvSpPr>
      <xdr:spPr>
        <a:xfrm>
          <a:off x="4162425" y="23622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19</xdr:row>
      <xdr:rowOff>133350</xdr:rowOff>
    </xdr:from>
    <xdr:to>
      <xdr:col>22</xdr:col>
      <xdr:colOff>66675</xdr:colOff>
      <xdr:row>20</xdr:row>
      <xdr:rowOff>47625</xdr:rowOff>
    </xdr:to>
    <xdr:sp>
      <xdr:nvSpPr>
        <xdr:cNvPr id="12" name="Rectangle 81"/>
        <xdr:cNvSpPr>
          <a:spLocks/>
        </xdr:cNvSpPr>
      </xdr:nvSpPr>
      <xdr:spPr>
        <a:xfrm>
          <a:off x="2924175" y="23622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18</xdr:row>
      <xdr:rowOff>0</xdr:rowOff>
    </xdr:from>
    <xdr:to>
      <xdr:col>29</xdr:col>
      <xdr:colOff>9525</xdr:colOff>
      <xdr:row>21</xdr:row>
      <xdr:rowOff>28575</xdr:rowOff>
    </xdr:to>
    <xdr:sp>
      <xdr:nvSpPr>
        <xdr:cNvPr id="13" name="Freeform 93"/>
        <xdr:cNvSpPr>
          <a:spLocks/>
        </xdr:cNvSpPr>
      </xdr:nvSpPr>
      <xdr:spPr>
        <a:xfrm>
          <a:off x="3848100" y="2066925"/>
          <a:ext cx="28575" cy="514350"/>
        </a:xfrm>
        <a:custGeom>
          <a:pathLst>
            <a:path h="69" w="7">
              <a:moveTo>
                <a:pt x="5" y="0"/>
              </a:moveTo>
              <a:cubicBezTo>
                <a:pt x="6" y="3"/>
                <a:pt x="7" y="6"/>
                <a:pt x="7" y="8"/>
              </a:cubicBezTo>
              <a:cubicBezTo>
                <a:pt x="7" y="10"/>
                <a:pt x="4" y="12"/>
                <a:pt x="4" y="15"/>
              </a:cubicBezTo>
              <a:cubicBezTo>
                <a:pt x="4" y="18"/>
                <a:pt x="6" y="24"/>
                <a:pt x="6" y="27"/>
              </a:cubicBezTo>
              <a:cubicBezTo>
                <a:pt x="6" y="30"/>
                <a:pt x="4" y="33"/>
                <a:pt x="4" y="36"/>
              </a:cubicBezTo>
              <a:cubicBezTo>
                <a:pt x="4" y="39"/>
                <a:pt x="6" y="44"/>
                <a:pt x="6" y="48"/>
              </a:cubicBezTo>
              <a:cubicBezTo>
                <a:pt x="6" y="52"/>
                <a:pt x="5" y="56"/>
                <a:pt x="4" y="60"/>
              </a:cubicBezTo>
              <a:cubicBezTo>
                <a:pt x="3" y="64"/>
                <a:pt x="0" y="68"/>
                <a:pt x="0" y="69"/>
              </a:cubicBezTo>
            </a:path>
          </a:pathLst>
        </a:cu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133350</xdr:rowOff>
    </xdr:from>
    <xdr:to>
      <xdr:col>9</xdr:col>
      <xdr:colOff>28575</xdr:colOff>
      <xdr:row>20</xdr:row>
      <xdr:rowOff>152400</xdr:rowOff>
    </xdr:to>
    <xdr:sp>
      <xdr:nvSpPr>
        <xdr:cNvPr id="14" name="Rectangle 95"/>
        <xdr:cNvSpPr>
          <a:spLocks/>
        </xdr:cNvSpPr>
      </xdr:nvSpPr>
      <xdr:spPr>
        <a:xfrm>
          <a:off x="447675" y="2200275"/>
          <a:ext cx="781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ПС ЗХЗХЗХ</a:t>
          </a:r>
        </a:p>
      </xdr:txBody>
    </xdr:sp>
    <xdr:clientData/>
  </xdr:twoCellAnchor>
  <xdr:twoCellAnchor>
    <xdr:from>
      <xdr:col>6</xdr:col>
      <xdr:colOff>85725</xdr:colOff>
      <xdr:row>16</xdr:row>
      <xdr:rowOff>95250</xdr:rowOff>
    </xdr:from>
    <xdr:to>
      <xdr:col>10</xdr:col>
      <xdr:colOff>104775</xdr:colOff>
      <xdr:row>16</xdr:row>
      <xdr:rowOff>95250</xdr:rowOff>
    </xdr:to>
    <xdr:sp>
      <xdr:nvSpPr>
        <xdr:cNvPr id="15" name="Line 97"/>
        <xdr:cNvSpPr>
          <a:spLocks/>
        </xdr:cNvSpPr>
      </xdr:nvSpPr>
      <xdr:spPr>
        <a:xfrm flipH="1">
          <a:off x="885825" y="1838325"/>
          <a:ext cx="5524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16</xdr:row>
      <xdr:rowOff>104775</xdr:rowOff>
    </xdr:from>
    <xdr:to>
      <xdr:col>6</xdr:col>
      <xdr:colOff>85725</xdr:colOff>
      <xdr:row>18</xdr:row>
      <xdr:rowOff>142875</xdr:rowOff>
    </xdr:to>
    <xdr:sp>
      <xdr:nvSpPr>
        <xdr:cNvPr id="16" name="Line 98"/>
        <xdr:cNvSpPr>
          <a:spLocks/>
        </xdr:cNvSpPr>
      </xdr:nvSpPr>
      <xdr:spPr>
        <a:xfrm>
          <a:off x="885825" y="1847850"/>
          <a:ext cx="0" cy="3619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</xdr:colOff>
      <xdr:row>19</xdr:row>
      <xdr:rowOff>123825</xdr:rowOff>
    </xdr:from>
    <xdr:to>
      <xdr:col>39</xdr:col>
      <xdr:colOff>95250</xdr:colOff>
      <xdr:row>20</xdr:row>
      <xdr:rowOff>38100</xdr:rowOff>
    </xdr:to>
    <xdr:sp>
      <xdr:nvSpPr>
        <xdr:cNvPr id="17" name="Rectangle 99"/>
        <xdr:cNvSpPr>
          <a:spLocks/>
        </xdr:cNvSpPr>
      </xdr:nvSpPr>
      <xdr:spPr>
        <a:xfrm>
          <a:off x="5219700" y="23526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19</xdr:row>
      <xdr:rowOff>133350</xdr:rowOff>
    </xdr:from>
    <xdr:to>
      <xdr:col>22</xdr:col>
      <xdr:colOff>66675</xdr:colOff>
      <xdr:row>20</xdr:row>
      <xdr:rowOff>47625</xdr:rowOff>
    </xdr:to>
    <xdr:sp>
      <xdr:nvSpPr>
        <xdr:cNvPr id="18" name="Rectangle 108"/>
        <xdr:cNvSpPr>
          <a:spLocks/>
        </xdr:cNvSpPr>
      </xdr:nvSpPr>
      <xdr:spPr>
        <a:xfrm>
          <a:off x="2924175" y="23622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20</xdr:row>
      <xdr:rowOff>9525</xdr:rowOff>
    </xdr:from>
    <xdr:to>
      <xdr:col>13</xdr:col>
      <xdr:colOff>104775</xdr:colOff>
      <xdr:row>21</xdr:row>
      <xdr:rowOff>28575</xdr:rowOff>
    </xdr:to>
    <xdr:sp>
      <xdr:nvSpPr>
        <xdr:cNvPr id="19" name="Line 110"/>
        <xdr:cNvSpPr>
          <a:spLocks/>
        </xdr:cNvSpPr>
      </xdr:nvSpPr>
      <xdr:spPr>
        <a:xfrm>
          <a:off x="1838325" y="2400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21</xdr:row>
      <xdr:rowOff>38100</xdr:rowOff>
    </xdr:from>
    <xdr:to>
      <xdr:col>14</xdr:col>
      <xdr:colOff>28575</xdr:colOff>
      <xdr:row>21</xdr:row>
      <xdr:rowOff>38100</xdr:rowOff>
    </xdr:to>
    <xdr:sp>
      <xdr:nvSpPr>
        <xdr:cNvPr id="20" name="Line 111"/>
        <xdr:cNvSpPr>
          <a:spLocks/>
        </xdr:cNvSpPr>
      </xdr:nvSpPr>
      <xdr:spPr>
        <a:xfrm>
          <a:off x="1790700" y="259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21</xdr:row>
      <xdr:rowOff>76200</xdr:rowOff>
    </xdr:from>
    <xdr:to>
      <xdr:col>13</xdr:col>
      <xdr:colOff>123825</xdr:colOff>
      <xdr:row>21</xdr:row>
      <xdr:rowOff>76200</xdr:rowOff>
    </xdr:to>
    <xdr:sp>
      <xdr:nvSpPr>
        <xdr:cNvPr id="21" name="Line 112"/>
        <xdr:cNvSpPr>
          <a:spLocks/>
        </xdr:cNvSpPr>
      </xdr:nvSpPr>
      <xdr:spPr>
        <a:xfrm>
          <a:off x="1819275" y="26289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104775</xdr:colOff>
      <xdr:row>20</xdr:row>
      <xdr:rowOff>9525</xdr:rowOff>
    </xdr:from>
    <xdr:to>
      <xdr:col>38</xdr:col>
      <xdr:colOff>104775</xdr:colOff>
      <xdr:row>21</xdr:row>
      <xdr:rowOff>28575</xdr:rowOff>
    </xdr:to>
    <xdr:sp>
      <xdr:nvSpPr>
        <xdr:cNvPr id="22" name="Line 113"/>
        <xdr:cNvSpPr>
          <a:spLocks/>
        </xdr:cNvSpPr>
      </xdr:nvSpPr>
      <xdr:spPr>
        <a:xfrm>
          <a:off x="5172075" y="2400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57150</xdr:colOff>
      <xdr:row>21</xdr:row>
      <xdr:rowOff>38100</xdr:rowOff>
    </xdr:from>
    <xdr:to>
      <xdr:col>39</xdr:col>
      <xdr:colOff>28575</xdr:colOff>
      <xdr:row>21</xdr:row>
      <xdr:rowOff>38100</xdr:rowOff>
    </xdr:to>
    <xdr:sp>
      <xdr:nvSpPr>
        <xdr:cNvPr id="23" name="Line 114"/>
        <xdr:cNvSpPr>
          <a:spLocks/>
        </xdr:cNvSpPr>
      </xdr:nvSpPr>
      <xdr:spPr>
        <a:xfrm>
          <a:off x="5124450" y="259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85725</xdr:colOff>
      <xdr:row>21</xdr:row>
      <xdr:rowOff>76200</xdr:rowOff>
    </xdr:from>
    <xdr:to>
      <xdr:col>38</xdr:col>
      <xdr:colOff>123825</xdr:colOff>
      <xdr:row>21</xdr:row>
      <xdr:rowOff>76200</xdr:rowOff>
    </xdr:to>
    <xdr:sp>
      <xdr:nvSpPr>
        <xdr:cNvPr id="24" name="Line 115"/>
        <xdr:cNvSpPr>
          <a:spLocks/>
        </xdr:cNvSpPr>
      </xdr:nvSpPr>
      <xdr:spPr>
        <a:xfrm>
          <a:off x="5153025" y="26289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18</xdr:row>
      <xdr:rowOff>0</xdr:rowOff>
    </xdr:from>
    <xdr:to>
      <xdr:col>30</xdr:col>
      <xdr:colOff>19050</xdr:colOff>
      <xdr:row>21</xdr:row>
      <xdr:rowOff>28575</xdr:rowOff>
    </xdr:to>
    <xdr:sp>
      <xdr:nvSpPr>
        <xdr:cNvPr id="25" name="Freeform 116"/>
        <xdr:cNvSpPr>
          <a:spLocks/>
        </xdr:cNvSpPr>
      </xdr:nvSpPr>
      <xdr:spPr>
        <a:xfrm>
          <a:off x="3990975" y="2066925"/>
          <a:ext cx="28575" cy="514350"/>
        </a:xfrm>
        <a:custGeom>
          <a:pathLst>
            <a:path h="69" w="7">
              <a:moveTo>
                <a:pt x="5" y="0"/>
              </a:moveTo>
              <a:cubicBezTo>
                <a:pt x="6" y="3"/>
                <a:pt x="7" y="6"/>
                <a:pt x="7" y="8"/>
              </a:cubicBezTo>
              <a:cubicBezTo>
                <a:pt x="7" y="10"/>
                <a:pt x="4" y="12"/>
                <a:pt x="4" y="15"/>
              </a:cubicBezTo>
              <a:cubicBezTo>
                <a:pt x="4" y="18"/>
                <a:pt x="6" y="24"/>
                <a:pt x="6" y="27"/>
              </a:cubicBezTo>
              <a:cubicBezTo>
                <a:pt x="6" y="30"/>
                <a:pt x="4" y="33"/>
                <a:pt x="4" y="36"/>
              </a:cubicBezTo>
              <a:cubicBezTo>
                <a:pt x="4" y="39"/>
                <a:pt x="6" y="44"/>
                <a:pt x="6" y="48"/>
              </a:cubicBezTo>
              <a:cubicBezTo>
                <a:pt x="6" y="52"/>
                <a:pt x="5" y="56"/>
                <a:pt x="4" y="60"/>
              </a:cubicBezTo>
              <a:cubicBezTo>
                <a:pt x="3" y="64"/>
                <a:pt x="0" y="68"/>
                <a:pt x="0" y="69"/>
              </a:cubicBezTo>
            </a:path>
          </a:pathLst>
        </a:cu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38100</xdr:colOff>
      <xdr:row>19</xdr:row>
      <xdr:rowOff>133350</xdr:rowOff>
    </xdr:from>
    <xdr:to>
      <xdr:col>30</xdr:col>
      <xdr:colOff>114300</xdr:colOff>
      <xdr:row>20</xdr:row>
      <xdr:rowOff>47625</xdr:rowOff>
    </xdr:to>
    <xdr:sp>
      <xdr:nvSpPr>
        <xdr:cNvPr id="26" name="Rectangle 118"/>
        <xdr:cNvSpPr>
          <a:spLocks/>
        </xdr:cNvSpPr>
      </xdr:nvSpPr>
      <xdr:spPr>
        <a:xfrm>
          <a:off x="4038600" y="23622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19</xdr:row>
      <xdr:rowOff>133350</xdr:rowOff>
    </xdr:from>
    <xdr:to>
      <xdr:col>27</xdr:col>
      <xdr:colOff>66675</xdr:colOff>
      <xdr:row>20</xdr:row>
      <xdr:rowOff>47625</xdr:rowOff>
    </xdr:to>
    <xdr:sp>
      <xdr:nvSpPr>
        <xdr:cNvPr id="27" name="Rectangle 119"/>
        <xdr:cNvSpPr>
          <a:spLocks/>
        </xdr:cNvSpPr>
      </xdr:nvSpPr>
      <xdr:spPr>
        <a:xfrm>
          <a:off x="3590925" y="23622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21</xdr:row>
      <xdr:rowOff>47625</xdr:rowOff>
    </xdr:from>
    <xdr:to>
      <xdr:col>22</xdr:col>
      <xdr:colOff>85725</xdr:colOff>
      <xdr:row>22</xdr:row>
      <xdr:rowOff>76200</xdr:rowOff>
    </xdr:to>
    <xdr:grpSp>
      <xdr:nvGrpSpPr>
        <xdr:cNvPr id="28" name="Group 145"/>
        <xdr:cNvGrpSpPr>
          <a:grpSpLocks/>
        </xdr:cNvGrpSpPr>
      </xdr:nvGrpSpPr>
      <xdr:grpSpPr>
        <a:xfrm>
          <a:off x="2905125" y="2600325"/>
          <a:ext cx="114300" cy="190500"/>
          <a:chOff x="302" y="268"/>
          <a:chExt cx="12" cy="20"/>
        </a:xfrm>
        <a:solidFill>
          <a:srgbClr val="FFFFFF"/>
        </a:solidFill>
      </xdr:grpSpPr>
      <xdr:sp>
        <xdr:nvSpPr>
          <xdr:cNvPr id="29" name="Oval 140"/>
          <xdr:cNvSpPr>
            <a:spLocks/>
          </xdr:cNvSpPr>
        </xdr:nvSpPr>
        <xdr:spPr>
          <a:xfrm>
            <a:off x="302" y="2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141"/>
          <xdr:cNvSpPr>
            <a:spLocks/>
          </xdr:cNvSpPr>
        </xdr:nvSpPr>
        <xdr:spPr>
          <a:xfrm>
            <a:off x="302" y="27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28575</xdr:colOff>
      <xdr:row>20</xdr:row>
      <xdr:rowOff>47625</xdr:rowOff>
    </xdr:from>
    <xdr:to>
      <xdr:col>22</xdr:col>
      <xdr:colOff>28575</xdr:colOff>
      <xdr:row>21</xdr:row>
      <xdr:rowOff>47625</xdr:rowOff>
    </xdr:to>
    <xdr:sp>
      <xdr:nvSpPr>
        <xdr:cNvPr id="31" name="Line 147"/>
        <xdr:cNvSpPr>
          <a:spLocks/>
        </xdr:cNvSpPr>
      </xdr:nvSpPr>
      <xdr:spPr>
        <a:xfrm flipV="1">
          <a:off x="2962275" y="2438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aev\&#1056;&#1072;&#1073;&#1086;&#1095;&#1080;&#1081;%20&#1089;&#1090;&#1086;&#1083;\&#1055;&#1056;&#1054;&#1058;&#1054;&#1050;&#1054;&#1051;\&#1055;&#1056;&#1048;&#1041;&#1054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aev\&#1056;&#1072;&#1073;&#1086;&#1095;&#1080;&#1081;%20&#1089;&#1090;&#1086;&#1083;\&#1055;&#1056;&#1054;&#1058;&#1054;&#1050;&#1054;&#1051;\&#1051;&#1043;&#1048;\&#1055;&#1056;&#1054;&#1058;&#1054;&#1050;&#1054;&#1051;&#1067;%20&#1057;&#1047;%202\&#1054;&#1041;&#1056;&#1040;&#1047;&#1045;&#1062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ИБОР"/>
      <sheetName val="уст"/>
    </sheetNames>
    <sheetDataSet>
      <sheetData sheetId="2">
        <row r="1">
          <cell r="AF1" t="str">
            <v>Заказчик / Организация:</v>
          </cell>
        </row>
        <row r="2">
          <cell r="AF2" t="str">
            <v>Объект / Подстанция:</v>
          </cell>
        </row>
        <row r="3">
          <cell r="AF3" t="str">
            <v>Адрес / Оборудование:</v>
          </cell>
        </row>
        <row r="4">
          <cell r="AF4" t="str">
            <v>Дата испытания:</v>
          </cell>
        </row>
        <row r="5">
          <cell r="AF5" t="str">
            <v>Причина испытания:</v>
          </cell>
        </row>
        <row r="6">
          <cell r="AF6" t="str">
            <v>Климатические условия: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и"/>
      <sheetName val="норма"/>
      <sheetName val="механика"/>
      <sheetName val="у10"/>
      <sheetName val="у04"/>
      <sheetName val="электричка всё"/>
      <sheetName val="электричка перч"/>
    </sheetNames>
    <sheetDataSet>
      <sheetData sheetId="0">
        <row r="33">
          <cell r="A33" t="str">
            <v>Смирнова И.Ю.</v>
          </cell>
        </row>
        <row r="34">
          <cell r="A34" t="str">
            <v>Веселов А.П.</v>
          </cell>
        </row>
        <row r="35">
          <cell r="A35" t="str">
            <v>Хлопушин Е.А.</v>
          </cell>
        </row>
        <row r="36">
          <cell r="A36" t="str">
            <v>Карасев А.С.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H5" sqref="H5"/>
    </sheetView>
  </sheetViews>
  <sheetFormatPr defaultColWidth="9.140625" defaultRowHeight="12.75"/>
  <sheetData>
    <row r="1" spans="1:7" ht="12.75">
      <c r="A1" s="6" t="s">
        <v>58</v>
      </c>
      <c r="B1" s="6" t="s">
        <v>59</v>
      </c>
      <c r="C1" s="6" t="s">
        <v>60</v>
      </c>
      <c r="D1" s="6" t="s">
        <v>61</v>
      </c>
      <c r="E1" s="6" t="s">
        <v>62</v>
      </c>
      <c r="F1" s="6" t="s">
        <v>63</v>
      </c>
      <c r="G1" s="6" t="s">
        <v>64</v>
      </c>
    </row>
    <row r="2" spans="2:7" ht="12.75">
      <c r="B2" t="s">
        <v>9</v>
      </c>
      <c r="C2" t="s">
        <v>60</v>
      </c>
      <c r="D2" t="s">
        <v>7</v>
      </c>
      <c r="E2" t="s">
        <v>65</v>
      </c>
      <c r="F2">
        <v>110</v>
      </c>
      <c r="G2" t="s">
        <v>66</v>
      </c>
    </row>
    <row r="3" spans="2:7" ht="12.75">
      <c r="B3" t="s">
        <v>6</v>
      </c>
      <c r="D3" t="s">
        <v>67</v>
      </c>
      <c r="E3" t="s">
        <v>8</v>
      </c>
      <c r="F3">
        <v>35</v>
      </c>
      <c r="G3" t="s">
        <v>68</v>
      </c>
    </row>
    <row r="4" spans="2:7" ht="12.75">
      <c r="B4" t="s">
        <v>16</v>
      </c>
      <c r="C4" t="s">
        <v>69</v>
      </c>
      <c r="D4" t="s">
        <v>70</v>
      </c>
      <c r="E4" t="s">
        <v>71</v>
      </c>
      <c r="F4">
        <v>10</v>
      </c>
      <c r="G4" t="s">
        <v>72</v>
      </c>
    </row>
    <row r="5" spans="3:7" ht="12.75">
      <c r="C5" t="s">
        <v>73</v>
      </c>
      <c r="F5">
        <v>0.4</v>
      </c>
      <c r="G5" t="s">
        <v>79</v>
      </c>
    </row>
    <row r="6" spans="6:7" ht="12.75">
      <c r="F6">
        <v>0</v>
      </c>
      <c r="G6" t="s">
        <v>74</v>
      </c>
    </row>
    <row r="7" ht="12.75">
      <c r="G7" t="s">
        <v>75</v>
      </c>
    </row>
    <row r="8" ht="12.75">
      <c r="G8" t="s">
        <v>76</v>
      </c>
    </row>
    <row r="9" spans="3:4" ht="12.75">
      <c r="C9" s="52"/>
      <c r="D9" s="53"/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10095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C85"/>
  <sheetViews>
    <sheetView showGridLines="0" tabSelected="1" zoomScalePageLayoutView="0" workbookViewId="0" topLeftCell="A1">
      <selection activeCell="C64" sqref="C64:BB64"/>
    </sheetView>
  </sheetViews>
  <sheetFormatPr defaultColWidth="9.140625" defaultRowHeight="12.75"/>
  <cols>
    <col min="1" max="53" width="2.00390625" style="0" customWidth="1"/>
    <col min="54" max="54" width="2.28125" style="0" customWidth="1"/>
    <col min="55" max="55" width="3.00390625" style="0" customWidth="1"/>
    <col min="56" max="56" width="5.00390625" style="0" customWidth="1"/>
    <col min="57" max="57" width="7.28125" style="0" customWidth="1"/>
    <col min="58" max="58" width="6.8515625" style="0" customWidth="1"/>
    <col min="59" max="59" width="5.421875" style="0" customWidth="1"/>
    <col min="61" max="61" width="8.7109375" style="0" hidden="1" customWidth="1"/>
    <col min="62" max="62" width="6.28125" style="0" hidden="1" customWidth="1"/>
    <col min="63" max="63" width="10.28125" style="0" customWidth="1"/>
    <col min="64" max="64" width="8.7109375" style="0" hidden="1" customWidth="1"/>
    <col min="65" max="69" width="8.7109375" style="0" customWidth="1"/>
  </cols>
  <sheetData>
    <row r="1" spans="1:64" s="2" customFormat="1" ht="12.75" customHeight="1">
      <c r="A1" s="116" t="s">
        <v>153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64"/>
      <c r="AB1" s="64"/>
      <c r="AC1" s="64"/>
      <c r="AD1" s="65"/>
      <c r="AE1" s="65"/>
      <c r="AF1" s="65" t="str">
        <f>'[1]Лист3'!$AF1</f>
        <v>Заказчик / Организация:</v>
      </c>
      <c r="AG1" s="57"/>
      <c r="AH1" s="57"/>
      <c r="AI1" s="57"/>
      <c r="AJ1" s="57"/>
      <c r="AK1" s="57"/>
      <c r="AL1" s="57"/>
      <c r="AM1" s="34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D1" s="3" t="s">
        <v>0</v>
      </c>
      <c r="BE1" s="4"/>
      <c r="BF1" s="4"/>
      <c r="BG1" s="4"/>
      <c r="BH1" s="4"/>
      <c r="BI1" s="4"/>
      <c r="BJ1" s="4"/>
      <c r="BK1" s="5"/>
      <c r="BL1" s="6"/>
    </row>
    <row r="2" spans="1:64" s="2" customFormat="1" ht="12.75" customHeight="1">
      <c r="A2" s="116" t="s">
        <v>154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64"/>
      <c r="AB2" s="64"/>
      <c r="AC2" s="64"/>
      <c r="AD2" s="65"/>
      <c r="AE2" s="65"/>
      <c r="AF2" s="65" t="str">
        <f>'[1]Лист3'!$AF2</f>
        <v>Объект / Подстанция:</v>
      </c>
      <c r="AG2" s="57"/>
      <c r="AH2" s="57"/>
      <c r="AI2" s="57"/>
      <c r="AJ2" s="33"/>
      <c r="AK2" s="33"/>
      <c r="AL2" s="33"/>
      <c r="AM2" s="34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D2" s="133" t="s">
        <v>1</v>
      </c>
      <c r="BE2" s="134"/>
      <c r="BF2" s="133" t="s">
        <v>2</v>
      </c>
      <c r="BG2" s="134"/>
      <c r="BH2" s="9" t="s">
        <v>3</v>
      </c>
      <c r="BI2" s="10"/>
      <c r="BJ2" s="11" t="s">
        <v>4</v>
      </c>
      <c r="BK2" s="11" t="s">
        <v>5</v>
      </c>
      <c r="BL2" s="8"/>
    </row>
    <row r="3" spans="1:64" s="2" customFormat="1" ht="12.75" customHeight="1">
      <c r="A3" s="116" t="s">
        <v>155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64"/>
      <c r="AB3" s="64"/>
      <c r="AC3" s="64"/>
      <c r="AD3" s="65"/>
      <c r="AE3" s="65"/>
      <c r="AF3" s="65" t="str">
        <f>'[1]Лист3'!$AF3</f>
        <v>Адрес / Оборудование:</v>
      </c>
      <c r="AG3" s="57"/>
      <c r="AH3" s="57"/>
      <c r="AI3" s="57"/>
      <c r="AJ3" s="33"/>
      <c r="AK3" s="33"/>
      <c r="AL3" s="33"/>
      <c r="AM3" s="58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D3" s="137" t="s">
        <v>16</v>
      </c>
      <c r="BE3" s="138"/>
      <c r="BF3" s="139" t="s">
        <v>7</v>
      </c>
      <c r="BG3" s="140"/>
      <c r="BH3" s="12">
        <v>12</v>
      </c>
      <c r="BI3" s="13">
        <f>SQRT(BH3)</f>
        <v>3.4641016151377544</v>
      </c>
      <c r="BJ3" s="14">
        <f>BJ7+BJ5+BJ4</f>
        <v>10</v>
      </c>
      <c r="BK3" s="54">
        <f>IF(BI3&lt;51,BL4-(BI3-10)/((50-10)/(BL4-BL5)),BL5-(BI3-50)/((500-50)/(BL5-BL7)))</f>
        <v>2.13846827206702</v>
      </c>
      <c r="BL3" s="15"/>
    </row>
    <row r="4" spans="1:81" s="2" customFormat="1" ht="12.75" customHeight="1">
      <c r="A4" s="116" t="s">
        <v>156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68"/>
      <c r="AB4" s="68"/>
      <c r="AC4" s="64"/>
      <c r="AD4" s="65"/>
      <c r="AE4" s="65"/>
      <c r="AF4" s="65" t="str">
        <f>'[1]Лист3'!$AF4</f>
        <v>Дата испытания:</v>
      </c>
      <c r="AG4" s="57"/>
      <c r="AH4" s="57"/>
      <c r="AI4" s="57"/>
      <c r="AJ4" s="33"/>
      <c r="AK4" s="33"/>
      <c r="AL4" s="33"/>
      <c r="AM4" s="59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D4" s="16" t="s">
        <v>9</v>
      </c>
      <c r="BE4" s="17">
        <f>IF(BD3="Глина",1,IF(BD3="Суглинок",2,3))</f>
        <v>3</v>
      </c>
      <c r="BF4" s="18" t="s">
        <v>10</v>
      </c>
      <c r="BG4" s="18">
        <f>IF(BF3="Ниже нормы",1,IF(BF3="Нормальная",2,3))</f>
        <v>2</v>
      </c>
      <c r="BH4" s="18"/>
      <c r="BI4" s="19"/>
      <c r="BJ4" s="19">
        <f>IF(BE4=1,IF(BG4&lt;2,2,IF(BG4&lt;3,3,10)),0)</f>
        <v>0</v>
      </c>
      <c r="BK4" s="20" t="s">
        <v>11</v>
      </c>
      <c r="BL4" s="21">
        <f>((BJ3-3)/13.07)+1.5</f>
        <v>2.0355776587605203</v>
      </c>
      <c r="BM4" s="22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</row>
    <row r="5" spans="1:65" s="2" customFormat="1" ht="12.75" customHeight="1">
      <c r="A5" s="116" t="s">
        <v>157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68"/>
      <c r="AB5" s="68"/>
      <c r="AC5" s="64"/>
      <c r="AD5" s="69"/>
      <c r="AE5" s="65"/>
      <c r="AF5" s="65" t="str">
        <f>'[1]Лист3'!$AF5</f>
        <v>Причина испытания:</v>
      </c>
      <c r="AG5" s="60"/>
      <c r="AH5" s="60"/>
      <c r="AI5" s="60"/>
      <c r="AJ5" s="33"/>
      <c r="AK5" s="33"/>
      <c r="AL5" s="33"/>
      <c r="AM5" s="34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D5" s="16" t="s">
        <v>13</v>
      </c>
      <c r="BE5" s="17">
        <f>BE4</f>
        <v>3</v>
      </c>
      <c r="BF5" s="18" t="s">
        <v>14</v>
      </c>
      <c r="BG5" s="18">
        <f>BG4</f>
        <v>2</v>
      </c>
      <c r="BH5" s="18"/>
      <c r="BI5" s="19"/>
      <c r="BJ5" s="19">
        <f>IF(BE5=2,IF(BG5&lt;2,3,IF(BG5&lt;3,5,20)),0)</f>
        <v>0</v>
      </c>
      <c r="BK5" s="20" t="s">
        <v>15</v>
      </c>
      <c r="BL5" s="21">
        <f>((BJ3-3)/34)+1.2</f>
        <v>1.4058823529411764</v>
      </c>
      <c r="BM5" s="24"/>
    </row>
    <row r="6" spans="1:56" ht="12.75" customHeight="1">
      <c r="A6" s="116" t="s">
        <v>163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64"/>
      <c r="AB6" s="64"/>
      <c r="AC6" s="64"/>
      <c r="AD6" s="69"/>
      <c r="AE6" s="65"/>
      <c r="AF6" s="65" t="str">
        <f>'[1]Лист3'!$AF6</f>
        <v>Климатические условия:</v>
      </c>
      <c r="AG6" s="60"/>
      <c r="AH6" s="60"/>
      <c r="AI6" s="60"/>
      <c r="AJ6" s="33"/>
      <c r="AK6" s="33"/>
      <c r="AL6" s="33"/>
      <c r="AM6" s="34"/>
      <c r="AN6" s="67" t="s">
        <v>12</v>
      </c>
      <c r="AO6" s="67"/>
      <c r="AP6" s="141" t="s">
        <v>158</v>
      </c>
      <c r="AQ6" s="141"/>
      <c r="AR6" s="66"/>
      <c r="AS6" s="67"/>
      <c r="AT6" s="67"/>
      <c r="AU6" s="67"/>
      <c r="AV6" s="141"/>
      <c r="AW6" s="141"/>
      <c r="AX6" s="66"/>
      <c r="AY6" s="66"/>
      <c r="AZ6" s="66"/>
      <c r="BA6" s="66"/>
      <c r="BB6" s="66"/>
      <c r="BD6" s="24"/>
    </row>
    <row r="7" spans="1:65" ht="12.7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BD7" s="16" t="s">
        <v>16</v>
      </c>
      <c r="BE7" s="17">
        <f>BE5</f>
        <v>3</v>
      </c>
      <c r="BF7" s="18" t="s">
        <v>17</v>
      </c>
      <c r="BG7" s="18">
        <f>BG5</f>
        <v>2</v>
      </c>
      <c r="BH7" s="18"/>
      <c r="BI7" s="19"/>
      <c r="BJ7" s="19">
        <f>IF(BE7=3,IF(BG7&lt;2,3,IF(BG7&lt;3,10,50)),0)</f>
        <v>10</v>
      </c>
      <c r="BK7" s="20" t="s">
        <v>18</v>
      </c>
      <c r="BL7" s="21">
        <f>((BJ3-3)/56.66)+1.1</f>
        <v>1.223543946346629</v>
      </c>
      <c r="BM7" s="24"/>
    </row>
    <row r="8" spans="18:65" ht="15">
      <c r="R8" s="126" t="s">
        <v>19</v>
      </c>
      <c r="S8" s="126"/>
      <c r="T8" s="126"/>
      <c r="U8" s="126"/>
      <c r="V8" s="126"/>
      <c r="W8" s="126"/>
      <c r="X8" s="126"/>
      <c r="Y8" s="126"/>
      <c r="Z8" s="126"/>
      <c r="AA8" s="126"/>
      <c r="AB8" s="127" t="s">
        <v>119</v>
      </c>
      <c r="AC8" s="127"/>
      <c r="AD8" s="127"/>
      <c r="AE8" s="127"/>
      <c r="AF8" s="127"/>
      <c r="AG8" s="127"/>
      <c r="AH8" s="127"/>
      <c r="AI8" s="25"/>
      <c r="BD8" s="24"/>
      <c r="BE8" s="24"/>
      <c r="BI8" s="24"/>
      <c r="BJ8" s="24"/>
      <c r="BK8" s="24"/>
      <c r="BL8" s="24"/>
      <c r="BM8" s="24"/>
    </row>
    <row r="9" spans="1:65" ht="12.75" customHeight="1">
      <c r="A9" s="128" t="s">
        <v>87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D9" s="24"/>
      <c r="BE9" s="24"/>
      <c r="BI9" s="24"/>
      <c r="BJ9" s="24"/>
      <c r="BK9" s="24"/>
      <c r="BL9" s="24"/>
      <c r="BM9" s="24"/>
    </row>
    <row r="10" spans="14:65" ht="7.5" customHeight="1">
      <c r="N10" s="27"/>
      <c r="O10" s="27"/>
      <c r="P10" s="28"/>
      <c r="Q10" s="28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9"/>
      <c r="AI10" s="30"/>
      <c r="BD10" s="24"/>
      <c r="BE10" s="24"/>
      <c r="BI10" s="24"/>
      <c r="BJ10" s="24"/>
      <c r="BK10" s="24"/>
      <c r="BL10" s="24"/>
      <c r="BM10" s="24"/>
    </row>
    <row r="11" spans="1:56" ht="12.75">
      <c r="A11" s="31" t="s">
        <v>91</v>
      </c>
      <c r="B11" s="3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3"/>
      <c r="BD11" s="39"/>
    </row>
    <row r="12" spans="1:56" s="76" customFormat="1" ht="6.75" customHeight="1" hidden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5"/>
      <c r="AW12" s="85"/>
      <c r="AX12" s="34"/>
      <c r="AY12" s="34"/>
      <c r="AZ12" s="34"/>
      <c r="BA12" s="34"/>
      <c r="BB12" s="34"/>
      <c r="BC12" s="58"/>
      <c r="BD12" s="75"/>
    </row>
    <row r="13" spans="1:56" s="76" customFormat="1" ht="6.75" customHeight="1" hidden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5"/>
      <c r="AW13" s="85"/>
      <c r="AX13" s="80"/>
      <c r="AY13" s="81"/>
      <c r="AZ13" s="81"/>
      <c r="BA13" s="81"/>
      <c r="BB13" s="81"/>
      <c r="BC13" s="58"/>
      <c r="BD13" s="75"/>
    </row>
    <row r="14" spans="1:56" s="76" customFormat="1" ht="6.75" customHeight="1" hidden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5"/>
      <c r="AW14" s="85"/>
      <c r="AX14" s="82"/>
      <c r="AY14" s="79"/>
      <c r="AZ14" s="79"/>
      <c r="BA14" s="79"/>
      <c r="BB14" s="79"/>
      <c r="BC14" s="58"/>
      <c r="BD14" s="75"/>
    </row>
    <row r="15" spans="1:56" s="76" customFormat="1" ht="6.75" customHeight="1" hidden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5"/>
      <c r="AW15" s="85"/>
      <c r="AX15" s="83"/>
      <c r="AY15" s="79"/>
      <c r="AZ15" s="79"/>
      <c r="BA15" s="79"/>
      <c r="BB15" s="79"/>
      <c r="BC15" s="58"/>
      <c r="BD15" s="75"/>
    </row>
    <row r="16" spans="1:56" s="76" customFormat="1" ht="6.75" customHeight="1" hidden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5"/>
      <c r="AW16" s="85"/>
      <c r="AX16" s="82"/>
      <c r="AY16" s="79"/>
      <c r="AZ16" s="79"/>
      <c r="BA16" s="79"/>
      <c r="BB16" s="79"/>
      <c r="BC16" s="58"/>
      <c r="BD16" s="75"/>
    </row>
    <row r="17" spans="1:56" s="76" customFormat="1" ht="12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5"/>
      <c r="AW17" s="85"/>
      <c r="AX17" s="34"/>
      <c r="AY17" s="34"/>
      <c r="AZ17" s="34"/>
      <c r="BA17" s="34"/>
      <c r="BB17" s="34"/>
      <c r="BC17" s="58"/>
      <c r="BD17" s="75"/>
    </row>
    <row r="18" spans="1:63" s="76" customFormat="1" ht="12.7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7"/>
      <c r="S18" s="86"/>
      <c r="T18" s="87" t="s">
        <v>164</v>
      </c>
      <c r="U18" s="87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5"/>
      <c r="AW18" s="85"/>
      <c r="AX18" s="84"/>
      <c r="AY18" s="81"/>
      <c r="AZ18" s="81"/>
      <c r="BA18" s="81"/>
      <c r="BB18" s="81"/>
      <c r="BC18" s="58"/>
      <c r="BD18" s="75"/>
      <c r="BI18" s="77"/>
      <c r="BJ18" s="77"/>
      <c r="BK18" s="77"/>
    </row>
    <row r="19" spans="1:56" s="76" customFormat="1" ht="12.7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5"/>
      <c r="AW19" s="85"/>
      <c r="AX19" s="84"/>
      <c r="AY19" s="81"/>
      <c r="AZ19" s="81"/>
      <c r="BA19" s="81"/>
      <c r="BB19" s="81"/>
      <c r="BC19" s="58"/>
      <c r="BD19" s="75"/>
    </row>
    <row r="20" spans="1:56" s="76" customFormat="1" ht="12.7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71"/>
      <c r="O20" s="86"/>
      <c r="P20" s="88" t="s">
        <v>159</v>
      </c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5"/>
      <c r="AW20" s="85"/>
      <c r="AX20" s="84"/>
      <c r="AY20" s="81"/>
      <c r="AZ20" s="81"/>
      <c r="BA20" s="81"/>
      <c r="BB20" s="81"/>
      <c r="BC20" s="58"/>
      <c r="BD20" s="75"/>
    </row>
    <row r="21" spans="1:56" s="76" customFormat="1" ht="12.7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 t="s">
        <v>88</v>
      </c>
      <c r="L21" s="86"/>
      <c r="M21" s="88"/>
      <c r="N21" s="88"/>
      <c r="O21" s="88" t="s">
        <v>125</v>
      </c>
      <c r="P21" s="86"/>
      <c r="Q21" s="86"/>
      <c r="R21" s="86"/>
      <c r="S21" s="86"/>
      <c r="T21" s="86"/>
      <c r="U21" s="86"/>
      <c r="V21" s="88" t="s">
        <v>90</v>
      </c>
      <c r="W21" s="86"/>
      <c r="X21" s="86"/>
      <c r="Y21" s="86"/>
      <c r="Z21" s="86"/>
      <c r="AA21" s="71" t="s">
        <v>124</v>
      </c>
      <c r="AB21" s="71"/>
      <c r="AC21" s="86"/>
      <c r="AD21" s="86"/>
      <c r="AE21" s="86"/>
      <c r="AF21" s="88" t="s">
        <v>123</v>
      </c>
      <c r="AG21" s="86"/>
      <c r="AH21" s="86"/>
      <c r="AI21" s="86"/>
      <c r="AJ21" s="86"/>
      <c r="AK21" s="86"/>
      <c r="AL21" s="86"/>
      <c r="AM21" s="86"/>
      <c r="AN21" s="86"/>
      <c r="AO21" s="86" t="s">
        <v>89</v>
      </c>
      <c r="AP21" s="86"/>
      <c r="AQ21" s="86"/>
      <c r="AR21" s="86"/>
      <c r="AS21" s="86"/>
      <c r="AT21" s="86"/>
      <c r="AU21" s="86"/>
      <c r="AV21" s="85"/>
      <c r="AW21" s="85"/>
      <c r="AX21" s="78"/>
      <c r="AY21" s="79"/>
      <c r="AZ21" s="79"/>
      <c r="BA21" s="79"/>
      <c r="BB21" s="79"/>
      <c r="BC21" s="58"/>
      <c r="BD21" s="75"/>
    </row>
    <row r="22" spans="1:56" s="76" customFormat="1" ht="12.75" customHeight="1">
      <c r="A22" s="86"/>
      <c r="B22" s="86"/>
      <c r="C22" s="86"/>
      <c r="D22" s="86"/>
      <c r="E22" s="86"/>
      <c r="F22" s="86"/>
      <c r="G22" s="86"/>
      <c r="H22" s="86"/>
      <c r="I22" s="71"/>
      <c r="J22" s="86"/>
      <c r="K22" s="86"/>
      <c r="L22" s="86"/>
      <c r="M22" s="71"/>
      <c r="N22" s="86"/>
      <c r="O22" s="86"/>
      <c r="P22" s="86"/>
      <c r="Q22" s="86"/>
      <c r="R22" s="86"/>
      <c r="S22" s="86"/>
      <c r="T22" s="86"/>
      <c r="U22" s="86"/>
      <c r="V22" s="71"/>
      <c r="W22" s="86"/>
      <c r="X22" s="91" t="s">
        <v>120</v>
      </c>
      <c r="Y22" s="86"/>
      <c r="Z22" s="86"/>
      <c r="AA22" s="86"/>
      <c r="AB22" s="71"/>
      <c r="AC22" s="86"/>
      <c r="AD22" s="86"/>
      <c r="AE22" s="86"/>
      <c r="AF22" s="88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5"/>
      <c r="AW22" s="85"/>
      <c r="AX22" s="78"/>
      <c r="AY22" s="79"/>
      <c r="AZ22" s="79"/>
      <c r="BA22" s="79"/>
      <c r="BB22" s="79"/>
      <c r="BC22" s="58"/>
      <c r="BD22" s="75"/>
    </row>
    <row r="23" spans="1:57" ht="18.75" customHeight="1">
      <c r="A23" s="31" t="s">
        <v>96</v>
      </c>
      <c r="B23" s="32"/>
      <c r="N23" s="27"/>
      <c r="O23" s="27"/>
      <c r="P23" s="28"/>
      <c r="Q23" s="28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9"/>
      <c r="AI23" s="30"/>
      <c r="BD23" s="2"/>
      <c r="BE23" s="2"/>
    </row>
    <row r="24" spans="1:55" ht="18.75" customHeight="1">
      <c r="A24" s="117" t="s">
        <v>20</v>
      </c>
      <c r="B24" s="117"/>
      <c r="C24" s="118" t="s">
        <v>95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20"/>
      <c r="S24" s="107" t="s">
        <v>102</v>
      </c>
      <c r="T24" s="108"/>
      <c r="U24" s="108"/>
      <c r="V24" s="108"/>
      <c r="W24" s="108"/>
      <c r="X24" s="108"/>
      <c r="Y24" s="108"/>
      <c r="Z24" s="109"/>
      <c r="AA24" s="107" t="s">
        <v>101</v>
      </c>
      <c r="AB24" s="108"/>
      <c r="AC24" s="108"/>
      <c r="AD24" s="108"/>
      <c r="AE24" s="108"/>
      <c r="AF24" s="108"/>
      <c r="AG24" s="108"/>
      <c r="AH24" s="109"/>
      <c r="AI24" s="107" t="s">
        <v>100</v>
      </c>
      <c r="AJ24" s="108"/>
      <c r="AK24" s="108"/>
      <c r="AL24" s="109"/>
      <c r="AM24" s="107" t="s">
        <v>104</v>
      </c>
      <c r="AN24" s="108"/>
      <c r="AO24" s="108"/>
      <c r="AP24" s="109"/>
      <c r="AQ24" s="112" t="s">
        <v>98</v>
      </c>
      <c r="AR24" s="113"/>
      <c r="AS24" s="113"/>
      <c r="AT24" s="122"/>
      <c r="AU24" s="112" t="s">
        <v>99</v>
      </c>
      <c r="AV24" s="113"/>
      <c r="AW24" s="113"/>
      <c r="AX24" s="122"/>
      <c r="AY24" s="107" t="s">
        <v>103</v>
      </c>
      <c r="AZ24" s="108"/>
      <c r="BA24" s="108"/>
      <c r="BB24" s="109"/>
      <c r="BC24" s="33"/>
    </row>
    <row r="25" spans="1:55" ht="12.75" customHeight="1">
      <c r="A25" s="196">
        <v>1</v>
      </c>
      <c r="B25" s="196"/>
      <c r="C25" s="197" t="s">
        <v>150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9"/>
      <c r="S25" s="112" t="s">
        <v>160</v>
      </c>
      <c r="T25" s="113"/>
      <c r="U25" s="113"/>
      <c r="V25" s="113"/>
      <c r="W25" s="113"/>
      <c r="X25" s="113"/>
      <c r="Y25" s="113"/>
      <c r="Z25" s="122"/>
      <c r="AA25" s="169" t="s">
        <v>112</v>
      </c>
      <c r="AB25" s="170"/>
      <c r="AC25" s="170"/>
      <c r="AD25" s="170"/>
      <c r="AE25" s="170"/>
      <c r="AF25" s="170"/>
      <c r="AG25" s="170"/>
      <c r="AH25" s="171"/>
      <c r="AI25" s="149">
        <v>25</v>
      </c>
      <c r="AJ25" s="150"/>
      <c r="AK25" s="150"/>
      <c r="AL25" s="151"/>
      <c r="AM25" s="193">
        <v>0.625</v>
      </c>
      <c r="AN25" s="194"/>
      <c r="AO25" s="194"/>
      <c r="AP25" s="195"/>
      <c r="AQ25" s="112">
        <v>22</v>
      </c>
      <c r="AR25" s="113"/>
      <c r="AS25" s="113"/>
      <c r="AT25" s="122"/>
      <c r="AU25" s="112">
        <v>140</v>
      </c>
      <c r="AV25" s="113"/>
      <c r="AW25" s="113"/>
      <c r="AX25" s="122"/>
      <c r="AY25" s="123">
        <f>AU25/AQ25</f>
        <v>6.363636363636363</v>
      </c>
      <c r="AZ25" s="124"/>
      <c r="BA25" s="124"/>
      <c r="BB25" s="125"/>
      <c r="BC25" s="33"/>
    </row>
    <row r="26" spans="1:55" ht="12.75" customHeight="1">
      <c r="A26" s="196">
        <v>2</v>
      </c>
      <c r="B26" s="196"/>
      <c r="C26" s="197" t="s">
        <v>151</v>
      </c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9"/>
      <c r="S26" s="112" t="s">
        <v>160</v>
      </c>
      <c r="T26" s="113"/>
      <c r="U26" s="113"/>
      <c r="V26" s="113"/>
      <c r="W26" s="113"/>
      <c r="X26" s="113"/>
      <c r="Y26" s="113"/>
      <c r="Z26" s="122"/>
      <c r="AA26" s="169" t="s">
        <v>112</v>
      </c>
      <c r="AB26" s="170"/>
      <c r="AC26" s="170"/>
      <c r="AD26" s="170"/>
      <c r="AE26" s="170"/>
      <c r="AF26" s="170"/>
      <c r="AG26" s="170"/>
      <c r="AH26" s="171"/>
      <c r="AI26" s="149">
        <v>25</v>
      </c>
      <c r="AJ26" s="150"/>
      <c r="AK26" s="150"/>
      <c r="AL26" s="151"/>
      <c r="AM26" s="193">
        <v>0.6458333333333334</v>
      </c>
      <c r="AN26" s="194"/>
      <c r="AO26" s="194"/>
      <c r="AP26" s="195"/>
      <c r="AQ26" s="112">
        <v>22</v>
      </c>
      <c r="AR26" s="113"/>
      <c r="AS26" s="113"/>
      <c r="AT26" s="122"/>
      <c r="AU26" s="112">
        <v>140</v>
      </c>
      <c r="AV26" s="113"/>
      <c r="AW26" s="113"/>
      <c r="AX26" s="122"/>
      <c r="AY26" s="123">
        <f>AU26/AQ26</f>
        <v>6.363636363636363</v>
      </c>
      <c r="AZ26" s="124"/>
      <c r="BA26" s="124"/>
      <c r="BB26" s="125"/>
      <c r="BC26" s="33"/>
    </row>
    <row r="27" spans="1:55" ht="12.75" customHeight="1">
      <c r="A27" s="196">
        <v>3</v>
      </c>
      <c r="B27" s="196"/>
      <c r="C27" s="197" t="s">
        <v>108</v>
      </c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9"/>
      <c r="S27" s="112" t="s">
        <v>160</v>
      </c>
      <c r="T27" s="113"/>
      <c r="U27" s="113"/>
      <c r="V27" s="113"/>
      <c r="W27" s="113"/>
      <c r="X27" s="113"/>
      <c r="Y27" s="113"/>
      <c r="Z27" s="122"/>
      <c r="AA27" s="169" t="s">
        <v>112</v>
      </c>
      <c r="AB27" s="170"/>
      <c r="AC27" s="170"/>
      <c r="AD27" s="170"/>
      <c r="AE27" s="170"/>
      <c r="AF27" s="170"/>
      <c r="AG27" s="170"/>
      <c r="AH27" s="171"/>
      <c r="AI27" s="149">
        <v>30</v>
      </c>
      <c r="AJ27" s="150"/>
      <c r="AK27" s="150"/>
      <c r="AL27" s="151"/>
      <c r="AM27" s="193">
        <v>0.6597222222222222</v>
      </c>
      <c r="AN27" s="194"/>
      <c r="AO27" s="194"/>
      <c r="AP27" s="195"/>
      <c r="AQ27" s="112">
        <v>22</v>
      </c>
      <c r="AR27" s="113"/>
      <c r="AS27" s="113"/>
      <c r="AT27" s="122"/>
      <c r="AU27" s="112">
        <v>140</v>
      </c>
      <c r="AV27" s="113"/>
      <c r="AW27" s="113"/>
      <c r="AX27" s="122"/>
      <c r="AY27" s="123">
        <f>AU27/AQ27</f>
        <v>6.363636363636363</v>
      </c>
      <c r="AZ27" s="124"/>
      <c r="BA27" s="124"/>
      <c r="BB27" s="125"/>
      <c r="BC27" s="33"/>
    </row>
    <row r="28" spans="1:55" ht="12.75" customHeight="1">
      <c r="A28" s="196">
        <v>4</v>
      </c>
      <c r="B28" s="196"/>
      <c r="C28" s="197" t="s">
        <v>152</v>
      </c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9"/>
      <c r="S28" s="112" t="s">
        <v>160</v>
      </c>
      <c r="T28" s="113"/>
      <c r="U28" s="113"/>
      <c r="V28" s="113"/>
      <c r="W28" s="113"/>
      <c r="X28" s="113"/>
      <c r="Y28" s="113"/>
      <c r="Z28" s="122"/>
      <c r="AA28" s="169" t="s">
        <v>111</v>
      </c>
      <c r="AB28" s="170"/>
      <c r="AC28" s="170"/>
      <c r="AD28" s="170"/>
      <c r="AE28" s="170"/>
      <c r="AF28" s="170"/>
      <c r="AG28" s="170"/>
      <c r="AH28" s="171"/>
      <c r="AI28" s="149">
        <v>30</v>
      </c>
      <c r="AJ28" s="150"/>
      <c r="AK28" s="150"/>
      <c r="AL28" s="151"/>
      <c r="AM28" s="193">
        <v>0.6875</v>
      </c>
      <c r="AN28" s="194"/>
      <c r="AO28" s="194"/>
      <c r="AP28" s="195"/>
      <c r="AQ28" s="112">
        <v>22</v>
      </c>
      <c r="AR28" s="113"/>
      <c r="AS28" s="113"/>
      <c r="AT28" s="122"/>
      <c r="AU28" s="112">
        <v>140</v>
      </c>
      <c r="AV28" s="113"/>
      <c r="AW28" s="113"/>
      <c r="AX28" s="122"/>
      <c r="AY28" s="123">
        <f>AU28/AQ28</f>
        <v>6.363636363636363</v>
      </c>
      <c r="AZ28" s="124"/>
      <c r="BA28" s="124"/>
      <c r="BB28" s="125"/>
      <c r="BC28" s="33"/>
    </row>
    <row r="29" spans="1:56" s="76" customFormat="1" ht="7.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5"/>
      <c r="AW29" s="85"/>
      <c r="AX29" s="78"/>
      <c r="AY29" s="79"/>
      <c r="AZ29" s="79"/>
      <c r="BA29" s="79"/>
      <c r="BB29" s="79"/>
      <c r="BC29" s="58"/>
      <c r="BD29" s="75"/>
    </row>
    <row r="30" spans="1:57" ht="12.75" customHeight="1">
      <c r="A30" s="31" t="s">
        <v>97</v>
      </c>
      <c r="B30" s="32"/>
      <c r="N30" s="27"/>
      <c r="O30" s="27"/>
      <c r="P30" s="28"/>
      <c r="Q30" s="28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9"/>
      <c r="AI30" s="30"/>
      <c r="BD30" s="2"/>
      <c r="BE30" s="2"/>
    </row>
    <row r="31" spans="1:55" ht="18.75" customHeight="1">
      <c r="A31" s="117" t="s">
        <v>20</v>
      </c>
      <c r="B31" s="117"/>
      <c r="C31" s="118" t="s">
        <v>118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20"/>
      <c r="S31" s="107" t="s">
        <v>117</v>
      </c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9"/>
      <c r="AI31" s="112" t="s">
        <v>105</v>
      </c>
      <c r="AJ31" s="113"/>
      <c r="AK31" s="113"/>
      <c r="AL31" s="122"/>
      <c r="AM31" s="107" t="s">
        <v>103</v>
      </c>
      <c r="AN31" s="108"/>
      <c r="AO31" s="108"/>
      <c r="AP31" s="109"/>
      <c r="AQ31" s="112" t="s">
        <v>106</v>
      </c>
      <c r="AR31" s="113"/>
      <c r="AS31" s="113"/>
      <c r="AT31" s="122"/>
      <c r="AU31" s="112" t="s">
        <v>107</v>
      </c>
      <c r="AV31" s="113"/>
      <c r="AW31" s="113"/>
      <c r="AX31" s="122"/>
      <c r="AY31" s="107" t="s">
        <v>45</v>
      </c>
      <c r="AZ31" s="108"/>
      <c r="BA31" s="108"/>
      <c r="BB31" s="109"/>
      <c r="BC31" s="33"/>
    </row>
    <row r="32" spans="1:55" ht="12.75" customHeight="1">
      <c r="A32" s="175">
        <v>1</v>
      </c>
      <c r="B32" s="176"/>
      <c r="C32" s="181" t="s">
        <v>144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3"/>
      <c r="S32" s="169" t="s">
        <v>109</v>
      </c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1"/>
      <c r="AI32" s="172">
        <v>1.61</v>
      </c>
      <c r="AJ32" s="173"/>
      <c r="AK32" s="173"/>
      <c r="AL32" s="174"/>
      <c r="AM32" s="123">
        <f>AY25</f>
        <v>6.363636363636363</v>
      </c>
      <c r="AN32" s="124"/>
      <c r="AO32" s="124"/>
      <c r="AP32" s="125"/>
      <c r="AQ32" s="190">
        <f>AM32*AI32</f>
        <v>10.245454545454546</v>
      </c>
      <c r="AR32" s="191"/>
      <c r="AS32" s="191"/>
      <c r="AT32" s="192"/>
      <c r="AU32" s="112">
        <v>25</v>
      </c>
      <c r="AV32" s="113"/>
      <c r="AW32" s="113"/>
      <c r="AX32" s="122"/>
      <c r="AY32" s="112" t="str">
        <f>IF(AU32&lt;AQ32,"Не годен","В норме")</f>
        <v>В норме</v>
      </c>
      <c r="AZ32" s="113"/>
      <c r="BA32" s="113"/>
      <c r="BB32" s="122"/>
      <c r="BC32" s="33"/>
    </row>
    <row r="33" spans="1:55" ht="12.75" customHeight="1">
      <c r="A33" s="179"/>
      <c r="B33" s="180"/>
      <c r="C33" s="187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9"/>
      <c r="S33" s="169" t="s">
        <v>110</v>
      </c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1"/>
      <c r="AI33" s="172">
        <v>1.67</v>
      </c>
      <c r="AJ33" s="173"/>
      <c r="AK33" s="173"/>
      <c r="AL33" s="174"/>
      <c r="AM33" s="123">
        <f>AY26</f>
        <v>6.363636363636363</v>
      </c>
      <c r="AN33" s="124"/>
      <c r="AO33" s="124"/>
      <c r="AP33" s="125"/>
      <c r="AQ33" s="190">
        <f>AM33*AI33</f>
        <v>10.627272727272727</v>
      </c>
      <c r="AR33" s="191"/>
      <c r="AS33" s="191"/>
      <c r="AT33" s="192"/>
      <c r="AU33" s="112">
        <v>25</v>
      </c>
      <c r="AV33" s="113"/>
      <c r="AW33" s="113"/>
      <c r="AX33" s="122"/>
      <c r="AY33" s="112" t="str">
        <f>IF(AU33&lt;AQ33,"Не годен","В норме")</f>
        <v>В норме</v>
      </c>
      <c r="AZ33" s="113"/>
      <c r="BA33" s="113"/>
      <c r="BB33" s="122"/>
      <c r="BC33" s="33"/>
    </row>
    <row r="34" spans="1:55" ht="12.75" customHeight="1">
      <c r="A34" s="175">
        <v>2</v>
      </c>
      <c r="B34" s="176"/>
      <c r="C34" s="181" t="s">
        <v>145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3"/>
      <c r="S34" s="169" t="s">
        <v>109</v>
      </c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1"/>
      <c r="AI34" s="172">
        <v>1.14</v>
      </c>
      <c r="AJ34" s="173"/>
      <c r="AK34" s="173"/>
      <c r="AL34" s="174"/>
      <c r="AM34" s="123">
        <f>AY26</f>
        <v>6.363636363636363</v>
      </c>
      <c r="AN34" s="124"/>
      <c r="AO34" s="124"/>
      <c r="AP34" s="125"/>
      <c r="AQ34" s="190">
        <f>AM34*AI34</f>
        <v>7.254545454545454</v>
      </c>
      <c r="AR34" s="191"/>
      <c r="AS34" s="191"/>
      <c r="AT34" s="192"/>
      <c r="AU34" s="112">
        <v>25</v>
      </c>
      <c r="AV34" s="113"/>
      <c r="AW34" s="113"/>
      <c r="AX34" s="122"/>
      <c r="AY34" s="112" t="str">
        <f>IF(AU34&lt;AQ34,"Не годен","В норме")</f>
        <v>В норме</v>
      </c>
      <c r="AZ34" s="113"/>
      <c r="BA34" s="113"/>
      <c r="BB34" s="122"/>
      <c r="BC34" s="33"/>
    </row>
    <row r="35" spans="1:55" ht="12.75" customHeight="1">
      <c r="A35" s="179"/>
      <c r="B35" s="180"/>
      <c r="C35" s="187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9"/>
      <c r="S35" s="169" t="s">
        <v>110</v>
      </c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1"/>
      <c r="AI35" s="172">
        <v>1.18</v>
      </c>
      <c r="AJ35" s="173"/>
      <c r="AK35" s="173"/>
      <c r="AL35" s="174"/>
      <c r="AM35" s="123">
        <f>AY26</f>
        <v>6.363636363636363</v>
      </c>
      <c r="AN35" s="124"/>
      <c r="AO35" s="124"/>
      <c r="AP35" s="125"/>
      <c r="AQ35" s="190">
        <f aca="true" t="shared" si="0" ref="AQ35:AQ40">AM35*AI35</f>
        <v>7.509090909090908</v>
      </c>
      <c r="AR35" s="191"/>
      <c r="AS35" s="191"/>
      <c r="AT35" s="192"/>
      <c r="AU35" s="112">
        <v>25</v>
      </c>
      <c r="AV35" s="113"/>
      <c r="AW35" s="113"/>
      <c r="AX35" s="122"/>
      <c r="AY35" s="112" t="str">
        <f aca="true" t="shared" si="1" ref="AY35:AY40">IF(AU35&lt;AQ35,"Не годен","В норме")</f>
        <v>В норме</v>
      </c>
      <c r="AZ35" s="113"/>
      <c r="BA35" s="113"/>
      <c r="BB35" s="122"/>
      <c r="BC35" s="33"/>
    </row>
    <row r="36" spans="1:55" ht="12.75" customHeight="1">
      <c r="A36" s="175">
        <v>3</v>
      </c>
      <c r="B36" s="176"/>
      <c r="C36" s="181" t="s">
        <v>115</v>
      </c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3"/>
      <c r="S36" s="169" t="s">
        <v>109</v>
      </c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1"/>
      <c r="AI36" s="172">
        <v>0.76</v>
      </c>
      <c r="AJ36" s="173"/>
      <c r="AK36" s="173"/>
      <c r="AL36" s="174"/>
      <c r="AM36" s="123">
        <f>AY27</f>
        <v>6.363636363636363</v>
      </c>
      <c r="AN36" s="124"/>
      <c r="AO36" s="124"/>
      <c r="AP36" s="125"/>
      <c r="AQ36" s="190">
        <f t="shared" si="0"/>
        <v>4.836363636363636</v>
      </c>
      <c r="AR36" s="191"/>
      <c r="AS36" s="191"/>
      <c r="AT36" s="192"/>
      <c r="AU36" s="112">
        <v>25</v>
      </c>
      <c r="AV36" s="113"/>
      <c r="AW36" s="113"/>
      <c r="AX36" s="122"/>
      <c r="AY36" s="112" t="str">
        <f t="shared" si="1"/>
        <v>В норме</v>
      </c>
      <c r="AZ36" s="113"/>
      <c r="BA36" s="113"/>
      <c r="BB36" s="122"/>
      <c r="BC36" s="33"/>
    </row>
    <row r="37" spans="1:55" ht="12.75" customHeight="1">
      <c r="A37" s="177"/>
      <c r="B37" s="178"/>
      <c r="C37" s="184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6"/>
      <c r="S37" s="169" t="s">
        <v>121</v>
      </c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1"/>
      <c r="AI37" s="172">
        <v>0.55</v>
      </c>
      <c r="AJ37" s="173"/>
      <c r="AK37" s="173"/>
      <c r="AL37" s="174"/>
      <c r="AM37" s="123">
        <f>AY27</f>
        <v>6.363636363636363</v>
      </c>
      <c r="AN37" s="124"/>
      <c r="AO37" s="124"/>
      <c r="AP37" s="125"/>
      <c r="AQ37" s="190">
        <f>AM37*AI37</f>
        <v>3.5</v>
      </c>
      <c r="AR37" s="191"/>
      <c r="AS37" s="191"/>
      <c r="AT37" s="192"/>
      <c r="AU37" s="112">
        <v>25</v>
      </c>
      <c r="AV37" s="113"/>
      <c r="AW37" s="113"/>
      <c r="AX37" s="122"/>
      <c r="AY37" s="112" t="str">
        <f>IF(AU37&lt;AQ37,"Не годен","В норме")</f>
        <v>В норме</v>
      </c>
      <c r="AZ37" s="113"/>
      <c r="BA37" s="113"/>
      <c r="BB37" s="122"/>
      <c r="BC37" s="33"/>
    </row>
    <row r="38" spans="1:55" ht="12.75" customHeight="1">
      <c r="A38" s="179"/>
      <c r="B38" s="180"/>
      <c r="C38" s="187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9"/>
      <c r="S38" s="169" t="s">
        <v>110</v>
      </c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1"/>
      <c r="AI38" s="172">
        <v>0.77</v>
      </c>
      <c r="AJ38" s="173"/>
      <c r="AK38" s="173"/>
      <c r="AL38" s="174"/>
      <c r="AM38" s="123">
        <f>AY27</f>
        <v>6.363636363636363</v>
      </c>
      <c r="AN38" s="124"/>
      <c r="AO38" s="124"/>
      <c r="AP38" s="125"/>
      <c r="AQ38" s="190">
        <f>AM38*AI38</f>
        <v>4.8999999999999995</v>
      </c>
      <c r="AR38" s="191"/>
      <c r="AS38" s="191"/>
      <c r="AT38" s="192"/>
      <c r="AU38" s="112">
        <v>25</v>
      </c>
      <c r="AV38" s="113"/>
      <c r="AW38" s="113"/>
      <c r="AX38" s="122"/>
      <c r="AY38" s="112" t="str">
        <f>IF(AU38&lt;AQ38,"Не годен","В норме")</f>
        <v>В норме</v>
      </c>
      <c r="AZ38" s="113"/>
      <c r="BA38" s="113"/>
      <c r="BB38" s="122"/>
      <c r="BC38" s="33"/>
    </row>
    <row r="39" spans="1:55" ht="12.75" customHeight="1">
      <c r="A39" s="175">
        <v>4</v>
      </c>
      <c r="B39" s="176"/>
      <c r="C39" s="181" t="s">
        <v>146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3"/>
      <c r="S39" s="169" t="s">
        <v>142</v>
      </c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1"/>
      <c r="AI39" s="172">
        <v>0.73</v>
      </c>
      <c r="AJ39" s="173"/>
      <c r="AK39" s="173"/>
      <c r="AL39" s="174"/>
      <c r="AM39" s="123">
        <f>AY28</f>
        <v>6.363636363636363</v>
      </c>
      <c r="AN39" s="124"/>
      <c r="AO39" s="124"/>
      <c r="AP39" s="125"/>
      <c r="AQ39" s="190">
        <f>AM39*AI39</f>
        <v>4.6454545454545455</v>
      </c>
      <c r="AR39" s="191"/>
      <c r="AS39" s="191"/>
      <c r="AT39" s="192"/>
      <c r="AU39" s="112">
        <v>25</v>
      </c>
      <c r="AV39" s="113"/>
      <c r="AW39" s="113"/>
      <c r="AX39" s="122"/>
      <c r="AY39" s="112" t="str">
        <f>IF(AU39&lt;AQ39,"Не годен","В норме")</f>
        <v>В норме</v>
      </c>
      <c r="AZ39" s="113"/>
      <c r="BA39" s="113"/>
      <c r="BB39" s="122"/>
      <c r="BC39" s="33"/>
    </row>
    <row r="40" spans="1:55" ht="12.75" customHeight="1">
      <c r="A40" s="179"/>
      <c r="B40" s="180"/>
      <c r="C40" s="187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9"/>
      <c r="S40" s="169" t="s">
        <v>110</v>
      </c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1"/>
      <c r="AI40" s="172">
        <v>0.75</v>
      </c>
      <c r="AJ40" s="173"/>
      <c r="AK40" s="173"/>
      <c r="AL40" s="174"/>
      <c r="AM40" s="123">
        <f>AY28</f>
        <v>6.363636363636363</v>
      </c>
      <c r="AN40" s="124"/>
      <c r="AO40" s="124"/>
      <c r="AP40" s="125"/>
      <c r="AQ40" s="190">
        <f t="shared" si="0"/>
        <v>4.7727272727272725</v>
      </c>
      <c r="AR40" s="191"/>
      <c r="AS40" s="191"/>
      <c r="AT40" s="192"/>
      <c r="AU40" s="112">
        <v>25</v>
      </c>
      <c r="AV40" s="113"/>
      <c r="AW40" s="113"/>
      <c r="AX40" s="122"/>
      <c r="AY40" s="112" t="str">
        <f t="shared" si="1"/>
        <v>В норме</v>
      </c>
      <c r="AZ40" s="113"/>
      <c r="BA40" s="113"/>
      <c r="BB40" s="122"/>
      <c r="BC40" s="33"/>
    </row>
    <row r="41" spans="1:56" ht="7.5" customHeight="1">
      <c r="A41" s="34"/>
      <c r="B41" s="34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35"/>
      <c r="T41" s="35"/>
      <c r="U41" s="35"/>
      <c r="V41" s="35"/>
      <c r="W41" s="35"/>
      <c r="X41" s="35"/>
      <c r="Y41" s="35"/>
      <c r="Z41" s="36"/>
      <c r="AA41" s="36"/>
      <c r="AB41" s="34"/>
      <c r="AC41" s="34"/>
      <c r="AD41" s="34"/>
      <c r="AE41" s="34"/>
      <c r="AF41" s="34"/>
      <c r="AG41" s="34"/>
      <c r="AH41" s="34"/>
      <c r="AI41" s="93"/>
      <c r="AJ41" s="93"/>
      <c r="AK41" s="94"/>
      <c r="AL41" s="94"/>
      <c r="AM41" s="34"/>
      <c r="AN41" s="34"/>
      <c r="AO41" s="34"/>
      <c r="AP41" s="34"/>
      <c r="AQ41" s="106"/>
      <c r="AR41" s="106"/>
      <c r="AS41" s="106"/>
      <c r="AT41" s="104"/>
      <c r="AU41" s="104"/>
      <c r="AV41" s="104"/>
      <c r="AW41" s="104"/>
      <c r="AX41" s="104"/>
      <c r="AY41" s="104"/>
      <c r="AZ41" s="104"/>
      <c r="BA41" s="104"/>
      <c r="BB41" s="104"/>
      <c r="BC41" s="33"/>
      <c r="BD41" s="39"/>
    </row>
    <row r="42" spans="1:56" ht="12.75" customHeight="1">
      <c r="A42" s="31" t="s">
        <v>78</v>
      </c>
      <c r="B42" s="32"/>
      <c r="N42" s="27"/>
      <c r="O42" s="27"/>
      <c r="P42" s="28"/>
      <c r="Q42" s="28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9"/>
      <c r="AI42" s="30"/>
      <c r="AQ42" s="38"/>
      <c r="AR42" s="38"/>
      <c r="BD42" s="2"/>
    </row>
    <row r="43" spans="1:55" ht="18.75" customHeight="1">
      <c r="A43" s="117" t="s">
        <v>20</v>
      </c>
      <c r="B43" s="117"/>
      <c r="C43" s="118" t="s">
        <v>30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20"/>
      <c r="S43" s="142" t="s">
        <v>31</v>
      </c>
      <c r="T43" s="143"/>
      <c r="U43" s="144"/>
      <c r="V43" s="145" t="s">
        <v>32</v>
      </c>
      <c r="W43" s="113"/>
      <c r="X43" s="113"/>
      <c r="Y43" s="112" t="s">
        <v>33</v>
      </c>
      <c r="Z43" s="113"/>
      <c r="AA43" s="113"/>
      <c r="AB43" s="112" t="s">
        <v>34</v>
      </c>
      <c r="AC43" s="113"/>
      <c r="AD43" s="112" t="s">
        <v>35</v>
      </c>
      <c r="AE43" s="113"/>
      <c r="AF43" s="112" t="s">
        <v>36</v>
      </c>
      <c r="AG43" s="113"/>
      <c r="AH43" s="112" t="s">
        <v>37</v>
      </c>
      <c r="AI43" s="113"/>
      <c r="AJ43" s="114" t="s">
        <v>77</v>
      </c>
      <c r="AK43" s="115"/>
      <c r="AL43" s="112" t="s">
        <v>38</v>
      </c>
      <c r="AM43" s="113"/>
      <c r="AN43" s="112" t="s">
        <v>39</v>
      </c>
      <c r="AO43" s="113"/>
      <c r="AP43" s="112" t="s">
        <v>40</v>
      </c>
      <c r="AQ43" s="113"/>
      <c r="AR43" s="112" t="s">
        <v>41</v>
      </c>
      <c r="AS43" s="113"/>
      <c r="AT43" s="112" t="s">
        <v>42</v>
      </c>
      <c r="AU43" s="113"/>
      <c r="AV43" s="122"/>
      <c r="AW43" s="142" t="s">
        <v>43</v>
      </c>
      <c r="AX43" s="143"/>
      <c r="AY43" s="144"/>
      <c r="AZ43" s="143" t="s">
        <v>44</v>
      </c>
      <c r="BA43" s="143"/>
      <c r="BB43" s="144"/>
      <c r="BC43" s="33"/>
    </row>
    <row r="44" spans="1:55" ht="12.75" customHeight="1">
      <c r="A44" s="161">
        <v>1</v>
      </c>
      <c r="B44" s="162"/>
      <c r="C44" s="146" t="s">
        <v>147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8"/>
      <c r="S44" s="112" t="s">
        <v>113</v>
      </c>
      <c r="T44" s="113"/>
      <c r="U44" s="122"/>
      <c r="V44" s="123">
        <v>0.02</v>
      </c>
      <c r="W44" s="124"/>
      <c r="X44" s="125"/>
      <c r="Y44" s="149">
        <v>40</v>
      </c>
      <c r="Z44" s="150"/>
      <c r="AA44" s="151"/>
      <c r="AB44" s="102"/>
      <c r="AC44" s="103"/>
      <c r="AD44" s="102"/>
      <c r="AE44" s="103"/>
      <c r="AF44" s="102"/>
      <c r="AG44" s="103"/>
      <c r="AH44" s="102" t="s">
        <v>126</v>
      </c>
      <c r="AI44" s="103"/>
      <c r="AJ44" s="102">
        <v>700</v>
      </c>
      <c r="AK44" s="103"/>
      <c r="AL44" s="102" t="s">
        <v>127</v>
      </c>
      <c r="AM44" s="103"/>
      <c r="AN44" s="102"/>
      <c r="AO44" s="103"/>
      <c r="AP44" s="102"/>
      <c r="AQ44" s="103"/>
      <c r="AR44" s="102"/>
      <c r="AS44" s="103"/>
      <c r="AT44" s="99">
        <f>IF((MAX(((AL44-AJ44)/AJ44),((AJ44-AH44)/AH44)))&lt;0.1,AJ44,"&gt; 10 %")</f>
        <v>700</v>
      </c>
      <c r="AU44" s="100"/>
      <c r="AV44" s="101"/>
      <c r="AW44" s="155">
        <v>2.18</v>
      </c>
      <c r="AX44" s="156"/>
      <c r="AY44" s="157"/>
      <c r="AZ44" s="152">
        <f>AW44*AT44</f>
        <v>1526</v>
      </c>
      <c r="BA44" s="153"/>
      <c r="BB44" s="154"/>
      <c r="BC44" s="33"/>
    </row>
    <row r="45" spans="1:55" ht="12.75" customHeight="1">
      <c r="A45" s="161">
        <v>2</v>
      </c>
      <c r="B45" s="162"/>
      <c r="C45" s="146" t="s">
        <v>148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8"/>
      <c r="S45" s="112" t="s">
        <v>113</v>
      </c>
      <c r="T45" s="113"/>
      <c r="U45" s="122"/>
      <c r="V45" s="123">
        <v>0.02</v>
      </c>
      <c r="W45" s="124"/>
      <c r="X45" s="125"/>
      <c r="Y45" s="149">
        <v>40</v>
      </c>
      <c r="Z45" s="150"/>
      <c r="AA45" s="151"/>
      <c r="AB45" s="102"/>
      <c r="AC45" s="103"/>
      <c r="AD45" s="102"/>
      <c r="AE45" s="103"/>
      <c r="AF45" s="102"/>
      <c r="AG45" s="103"/>
      <c r="AH45" s="102" t="s">
        <v>128</v>
      </c>
      <c r="AI45" s="103"/>
      <c r="AJ45" s="102" t="s">
        <v>129</v>
      </c>
      <c r="AK45" s="103"/>
      <c r="AL45" s="102" t="s">
        <v>130</v>
      </c>
      <c r="AM45" s="103"/>
      <c r="AN45" s="102"/>
      <c r="AO45" s="103"/>
      <c r="AP45" s="102"/>
      <c r="AQ45" s="103"/>
      <c r="AR45" s="102"/>
      <c r="AS45" s="103"/>
      <c r="AT45" s="99" t="str">
        <f>IF((MAX(((AL45-AJ45)/AJ45),((AJ45-AH45)/AH45)))&lt;0.1,AJ45,"&gt; 10 %")</f>
        <v>7500</v>
      </c>
      <c r="AU45" s="100"/>
      <c r="AV45" s="101"/>
      <c r="AW45" s="155">
        <v>2.18</v>
      </c>
      <c r="AX45" s="156"/>
      <c r="AY45" s="157"/>
      <c r="AZ45" s="152">
        <f>AW45*AT45</f>
        <v>16350.000000000002</v>
      </c>
      <c r="BA45" s="153"/>
      <c r="BB45" s="154"/>
      <c r="BC45" s="33"/>
    </row>
    <row r="46" spans="1:55" ht="12.75" customHeight="1">
      <c r="A46" s="161">
        <v>3</v>
      </c>
      <c r="B46" s="162"/>
      <c r="C46" s="146" t="s">
        <v>143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8"/>
      <c r="S46" s="112" t="s">
        <v>113</v>
      </c>
      <c r="T46" s="113"/>
      <c r="U46" s="122"/>
      <c r="V46" s="123">
        <v>0.02</v>
      </c>
      <c r="W46" s="124"/>
      <c r="X46" s="125"/>
      <c r="Y46" s="149">
        <v>40</v>
      </c>
      <c r="Z46" s="150"/>
      <c r="AA46" s="151"/>
      <c r="AB46" s="102"/>
      <c r="AC46" s="103"/>
      <c r="AD46" s="102"/>
      <c r="AE46" s="103"/>
      <c r="AF46" s="102"/>
      <c r="AG46" s="103"/>
      <c r="AH46" s="102" t="s">
        <v>131</v>
      </c>
      <c r="AI46" s="103"/>
      <c r="AJ46" s="102" t="s">
        <v>132</v>
      </c>
      <c r="AK46" s="103"/>
      <c r="AL46" s="102" t="s">
        <v>133</v>
      </c>
      <c r="AM46" s="103"/>
      <c r="AN46" s="102"/>
      <c r="AO46" s="103"/>
      <c r="AP46" s="102"/>
      <c r="AQ46" s="103"/>
      <c r="AR46" s="102"/>
      <c r="AS46" s="103"/>
      <c r="AT46" s="99" t="str">
        <f>IF((MAX(((AL46-AJ46)/AJ46),((AJ46-AH46)/AH46)))&lt;0.1,AJ46,"&gt; 10 %")</f>
        <v>340</v>
      </c>
      <c r="AU46" s="100"/>
      <c r="AV46" s="101"/>
      <c r="AW46" s="155">
        <v>2.18</v>
      </c>
      <c r="AX46" s="156"/>
      <c r="AY46" s="157"/>
      <c r="AZ46" s="152">
        <f>AW46*AT46</f>
        <v>741.2</v>
      </c>
      <c r="BA46" s="153"/>
      <c r="BB46" s="154"/>
      <c r="BC46" s="33"/>
    </row>
    <row r="47" spans="1:55" ht="12.75" customHeight="1">
      <c r="A47" s="161">
        <v>4</v>
      </c>
      <c r="B47" s="162"/>
      <c r="C47" s="166" t="s">
        <v>122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8"/>
      <c r="S47" s="112">
        <v>12</v>
      </c>
      <c r="T47" s="113"/>
      <c r="U47" s="122"/>
      <c r="V47" s="123">
        <v>5</v>
      </c>
      <c r="W47" s="124"/>
      <c r="X47" s="125"/>
      <c r="Y47" s="149">
        <v>40</v>
      </c>
      <c r="Z47" s="150"/>
      <c r="AA47" s="151"/>
      <c r="AB47" s="102"/>
      <c r="AC47" s="103"/>
      <c r="AD47" s="102"/>
      <c r="AE47" s="103"/>
      <c r="AF47" s="102"/>
      <c r="AG47" s="103"/>
      <c r="AH47" s="102" t="s">
        <v>134</v>
      </c>
      <c r="AI47" s="103"/>
      <c r="AJ47" s="102" t="s">
        <v>135</v>
      </c>
      <c r="AK47" s="103"/>
      <c r="AL47" s="102" t="s">
        <v>136</v>
      </c>
      <c r="AM47" s="103"/>
      <c r="AN47" s="102"/>
      <c r="AO47" s="103"/>
      <c r="AP47" s="102"/>
      <c r="AQ47" s="103"/>
      <c r="AR47" s="102"/>
      <c r="AS47" s="103"/>
      <c r="AT47" s="99" t="str">
        <f>IF((MAX(((AL47-AJ47)/AJ47),((AJ47-AH47)/AH47)))&lt;0.1,AJ47,"&gt; 10 %")</f>
        <v>2,8</v>
      </c>
      <c r="AU47" s="100"/>
      <c r="AV47" s="101"/>
      <c r="AW47" s="155">
        <v>2.14</v>
      </c>
      <c r="AX47" s="156"/>
      <c r="AY47" s="157"/>
      <c r="AZ47" s="152">
        <f>AW47*AT47</f>
        <v>5.992</v>
      </c>
      <c r="BA47" s="153"/>
      <c r="BB47" s="154"/>
      <c r="BC47" s="33"/>
    </row>
    <row r="48" spans="1:55" ht="12.75" customHeight="1">
      <c r="A48" s="161">
        <v>5</v>
      </c>
      <c r="B48" s="162"/>
      <c r="C48" s="166" t="s">
        <v>149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8"/>
      <c r="S48" s="112" t="s">
        <v>113</v>
      </c>
      <c r="T48" s="113"/>
      <c r="U48" s="122"/>
      <c r="V48" s="123">
        <v>0.02</v>
      </c>
      <c r="W48" s="124"/>
      <c r="X48" s="125"/>
      <c r="Y48" s="149">
        <v>40</v>
      </c>
      <c r="Z48" s="150"/>
      <c r="AA48" s="151"/>
      <c r="AB48" s="102"/>
      <c r="AC48" s="103"/>
      <c r="AD48" s="102"/>
      <c r="AE48" s="103"/>
      <c r="AF48" s="102"/>
      <c r="AG48" s="103"/>
      <c r="AH48" s="102" t="s">
        <v>137</v>
      </c>
      <c r="AI48" s="103"/>
      <c r="AJ48" s="102" t="s">
        <v>138</v>
      </c>
      <c r="AK48" s="103"/>
      <c r="AL48" s="102" t="s">
        <v>139</v>
      </c>
      <c r="AM48" s="103"/>
      <c r="AN48" s="102"/>
      <c r="AO48" s="103"/>
      <c r="AP48" s="102"/>
      <c r="AQ48" s="103"/>
      <c r="AR48" s="102"/>
      <c r="AS48" s="103"/>
      <c r="AT48" s="99" t="str">
        <f>IF((MAX(((AL48-AJ48)/AJ48),((AJ48-AH48)/AH48)))&lt;0.1,AJ48,"&gt; 10 %")</f>
        <v>1,2</v>
      </c>
      <c r="AU48" s="100"/>
      <c r="AV48" s="101"/>
      <c r="AW48" s="155">
        <v>1.74</v>
      </c>
      <c r="AX48" s="156"/>
      <c r="AY48" s="157"/>
      <c r="AZ48" s="152">
        <f>AW48*AT48</f>
        <v>2.088</v>
      </c>
      <c r="BA48" s="153"/>
      <c r="BB48" s="154"/>
      <c r="BC48" s="33"/>
    </row>
    <row r="49" spans="1:56" ht="7.5" customHeight="1">
      <c r="A49" s="34"/>
      <c r="B49" s="34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35"/>
      <c r="T49" s="35"/>
      <c r="U49" s="35"/>
      <c r="V49" s="35"/>
      <c r="W49" s="35"/>
      <c r="X49" s="35"/>
      <c r="Y49" s="35"/>
      <c r="Z49" s="36"/>
      <c r="AA49" s="36"/>
      <c r="AB49" s="34"/>
      <c r="AC49" s="34"/>
      <c r="AD49" s="34"/>
      <c r="AE49" s="34"/>
      <c r="AF49" s="34"/>
      <c r="AG49" s="34"/>
      <c r="AH49" s="34"/>
      <c r="AI49" s="34"/>
      <c r="AJ49" s="34"/>
      <c r="AK49" s="37"/>
      <c r="AL49" s="37"/>
      <c r="AM49" s="34"/>
      <c r="AN49" s="34"/>
      <c r="AO49" s="34"/>
      <c r="AP49" s="34"/>
      <c r="AQ49" s="110"/>
      <c r="AR49" s="110"/>
      <c r="AS49" s="110"/>
      <c r="AT49" s="111"/>
      <c r="AU49" s="111"/>
      <c r="AV49" s="111"/>
      <c r="AW49" s="111"/>
      <c r="AX49" s="111"/>
      <c r="AY49" s="111"/>
      <c r="AZ49" s="111"/>
      <c r="BA49" s="111"/>
      <c r="BB49" s="111"/>
      <c r="BC49" s="33"/>
      <c r="BD49" s="39"/>
    </row>
    <row r="50" spans="1:55" ht="12.75" customHeight="1">
      <c r="A50" s="31" t="s">
        <v>116</v>
      </c>
      <c r="B50" s="40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2"/>
      <c r="AX50" s="42"/>
      <c r="AY50" s="42"/>
      <c r="AZ50" s="42"/>
      <c r="BA50" s="42"/>
      <c r="BB50" s="42"/>
      <c r="BC50" s="33"/>
    </row>
    <row r="51" spans="1:56" ht="18.75" customHeight="1">
      <c r="A51" s="117" t="s">
        <v>20</v>
      </c>
      <c r="B51" s="117"/>
      <c r="C51" s="163" t="s">
        <v>21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5"/>
      <c r="S51" s="107" t="s">
        <v>22</v>
      </c>
      <c r="T51" s="108"/>
      <c r="U51" s="108"/>
      <c r="V51" s="108"/>
      <c r="W51" s="108"/>
      <c r="X51" s="109"/>
      <c r="Y51" s="107" t="s">
        <v>23</v>
      </c>
      <c r="Z51" s="108"/>
      <c r="AA51" s="108"/>
      <c r="AB51" s="108"/>
      <c r="AC51" s="108"/>
      <c r="AD51" s="109"/>
      <c r="AE51" s="107" t="s">
        <v>24</v>
      </c>
      <c r="AF51" s="108"/>
      <c r="AG51" s="108"/>
      <c r="AH51" s="108"/>
      <c r="AI51" s="108"/>
      <c r="AJ51" s="109"/>
      <c r="AK51" s="107" t="s">
        <v>25</v>
      </c>
      <c r="AL51" s="108"/>
      <c r="AM51" s="108"/>
      <c r="AN51" s="108"/>
      <c r="AO51" s="108"/>
      <c r="AP51" s="109"/>
      <c r="AQ51" s="107" t="s">
        <v>26</v>
      </c>
      <c r="AR51" s="108"/>
      <c r="AS51" s="108"/>
      <c r="AT51" s="108"/>
      <c r="AU51" s="108"/>
      <c r="AV51" s="109"/>
      <c r="AW51" s="107" t="s">
        <v>27</v>
      </c>
      <c r="AX51" s="108"/>
      <c r="AY51" s="108"/>
      <c r="AZ51" s="108"/>
      <c r="BA51" s="108"/>
      <c r="BB51" s="109"/>
      <c r="BC51" s="33"/>
      <c r="BD51" s="24"/>
    </row>
    <row r="52" spans="1:56" ht="12.75" customHeight="1">
      <c r="A52" s="161">
        <v>1</v>
      </c>
      <c r="B52" s="162"/>
      <c r="C52" s="146" t="s">
        <v>147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8"/>
      <c r="S52" s="112" t="s">
        <v>28</v>
      </c>
      <c r="T52" s="113"/>
      <c r="U52" s="113"/>
      <c r="V52" s="113"/>
      <c r="W52" s="113"/>
      <c r="X52" s="122"/>
      <c r="Y52" s="112" t="s">
        <v>28</v>
      </c>
      <c r="Z52" s="113"/>
      <c r="AA52" s="113"/>
      <c r="AB52" s="113"/>
      <c r="AC52" s="113"/>
      <c r="AD52" s="122"/>
      <c r="AE52" s="112" t="s">
        <v>16</v>
      </c>
      <c r="AF52" s="113"/>
      <c r="AG52" s="113"/>
      <c r="AH52" s="113"/>
      <c r="AI52" s="113"/>
      <c r="AJ52" s="122"/>
      <c r="AK52" s="112" t="s">
        <v>29</v>
      </c>
      <c r="AL52" s="113"/>
      <c r="AM52" s="113"/>
      <c r="AN52" s="113"/>
      <c r="AO52" s="113"/>
      <c r="AP52" s="122"/>
      <c r="AQ52" s="112" t="s">
        <v>7</v>
      </c>
      <c r="AR52" s="113"/>
      <c r="AS52" s="113"/>
      <c r="AT52" s="113"/>
      <c r="AU52" s="113"/>
      <c r="AV52" s="122"/>
      <c r="AW52" s="112" t="s">
        <v>140</v>
      </c>
      <c r="AX52" s="113"/>
      <c r="AY52" s="113"/>
      <c r="AZ52" s="113"/>
      <c r="BA52" s="113"/>
      <c r="BB52" s="122"/>
      <c r="BC52" s="33"/>
      <c r="BD52" s="24"/>
    </row>
    <row r="53" spans="1:56" ht="12.75" customHeight="1">
      <c r="A53" s="161">
        <v>2</v>
      </c>
      <c r="B53" s="162"/>
      <c r="C53" s="146" t="s">
        <v>148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8"/>
      <c r="S53" s="112" t="s">
        <v>28</v>
      </c>
      <c r="T53" s="113"/>
      <c r="U53" s="113"/>
      <c r="V53" s="113"/>
      <c r="W53" s="113"/>
      <c r="X53" s="122"/>
      <c r="Y53" s="112" t="s">
        <v>28</v>
      </c>
      <c r="Z53" s="113"/>
      <c r="AA53" s="113"/>
      <c r="AB53" s="113"/>
      <c r="AC53" s="113"/>
      <c r="AD53" s="122"/>
      <c r="AE53" s="112" t="s">
        <v>16</v>
      </c>
      <c r="AF53" s="113"/>
      <c r="AG53" s="113"/>
      <c r="AH53" s="113"/>
      <c r="AI53" s="113"/>
      <c r="AJ53" s="122"/>
      <c r="AK53" s="112" t="s">
        <v>29</v>
      </c>
      <c r="AL53" s="113"/>
      <c r="AM53" s="113"/>
      <c r="AN53" s="113"/>
      <c r="AO53" s="113"/>
      <c r="AP53" s="122"/>
      <c r="AQ53" s="112" t="s">
        <v>7</v>
      </c>
      <c r="AR53" s="113"/>
      <c r="AS53" s="113"/>
      <c r="AT53" s="113"/>
      <c r="AU53" s="113"/>
      <c r="AV53" s="122"/>
      <c r="AW53" s="112" t="s">
        <v>140</v>
      </c>
      <c r="AX53" s="113"/>
      <c r="AY53" s="113"/>
      <c r="AZ53" s="113"/>
      <c r="BA53" s="113"/>
      <c r="BB53" s="122"/>
      <c r="BC53" s="33"/>
      <c r="BD53" s="24"/>
    </row>
    <row r="54" spans="1:56" ht="12.75" customHeight="1">
      <c r="A54" s="161">
        <v>3</v>
      </c>
      <c r="B54" s="162"/>
      <c r="C54" s="146" t="s">
        <v>143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8"/>
      <c r="S54" s="112" t="s">
        <v>28</v>
      </c>
      <c r="T54" s="113"/>
      <c r="U54" s="113"/>
      <c r="V54" s="113"/>
      <c r="W54" s="113"/>
      <c r="X54" s="122"/>
      <c r="Y54" s="112" t="s">
        <v>28</v>
      </c>
      <c r="Z54" s="113"/>
      <c r="AA54" s="113"/>
      <c r="AB54" s="113"/>
      <c r="AC54" s="113"/>
      <c r="AD54" s="122"/>
      <c r="AE54" s="112" t="s">
        <v>16</v>
      </c>
      <c r="AF54" s="113"/>
      <c r="AG54" s="113"/>
      <c r="AH54" s="113"/>
      <c r="AI54" s="113"/>
      <c r="AJ54" s="122"/>
      <c r="AK54" s="112" t="s">
        <v>29</v>
      </c>
      <c r="AL54" s="113"/>
      <c r="AM54" s="113"/>
      <c r="AN54" s="113"/>
      <c r="AO54" s="113"/>
      <c r="AP54" s="122"/>
      <c r="AQ54" s="112" t="s">
        <v>7</v>
      </c>
      <c r="AR54" s="113"/>
      <c r="AS54" s="113"/>
      <c r="AT54" s="113"/>
      <c r="AU54" s="113"/>
      <c r="AV54" s="122"/>
      <c r="AW54" s="112" t="s">
        <v>140</v>
      </c>
      <c r="AX54" s="113"/>
      <c r="AY54" s="113"/>
      <c r="AZ54" s="113"/>
      <c r="BA54" s="113"/>
      <c r="BB54" s="122"/>
      <c r="BC54" s="33"/>
      <c r="BD54" s="24"/>
    </row>
    <row r="55" spans="1:56" ht="12.75" customHeight="1">
      <c r="A55" s="161">
        <v>4</v>
      </c>
      <c r="B55" s="162"/>
      <c r="C55" s="166" t="s">
        <v>122</v>
      </c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8"/>
      <c r="S55" s="112" t="s">
        <v>28</v>
      </c>
      <c r="T55" s="113"/>
      <c r="U55" s="113"/>
      <c r="V55" s="113"/>
      <c r="W55" s="113"/>
      <c r="X55" s="122"/>
      <c r="Y55" s="112" t="s">
        <v>28</v>
      </c>
      <c r="Z55" s="113"/>
      <c r="AA55" s="113"/>
      <c r="AB55" s="113"/>
      <c r="AC55" s="113"/>
      <c r="AD55" s="122"/>
      <c r="AE55" s="112" t="s">
        <v>16</v>
      </c>
      <c r="AF55" s="113"/>
      <c r="AG55" s="113"/>
      <c r="AH55" s="113"/>
      <c r="AI55" s="113"/>
      <c r="AJ55" s="122"/>
      <c r="AK55" s="112" t="s">
        <v>29</v>
      </c>
      <c r="AL55" s="113"/>
      <c r="AM55" s="113"/>
      <c r="AN55" s="113"/>
      <c r="AO55" s="113"/>
      <c r="AP55" s="122"/>
      <c r="AQ55" s="112" t="s">
        <v>7</v>
      </c>
      <c r="AR55" s="113"/>
      <c r="AS55" s="113"/>
      <c r="AT55" s="113"/>
      <c r="AU55" s="113"/>
      <c r="AV55" s="122"/>
      <c r="AW55" s="112" t="s">
        <v>140</v>
      </c>
      <c r="AX55" s="113"/>
      <c r="AY55" s="113"/>
      <c r="AZ55" s="113"/>
      <c r="BA55" s="113"/>
      <c r="BB55" s="122"/>
      <c r="BC55" s="33"/>
      <c r="BD55" s="24"/>
    </row>
    <row r="56" spans="1:56" ht="12.75" customHeight="1">
      <c r="A56" s="161">
        <v>5</v>
      </c>
      <c r="B56" s="162"/>
      <c r="C56" s="166" t="s">
        <v>149</v>
      </c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8"/>
      <c r="S56" s="112" t="s">
        <v>28</v>
      </c>
      <c r="T56" s="113"/>
      <c r="U56" s="113"/>
      <c r="V56" s="113"/>
      <c r="W56" s="113"/>
      <c r="X56" s="122"/>
      <c r="Y56" s="112" t="s">
        <v>28</v>
      </c>
      <c r="Z56" s="113"/>
      <c r="AA56" s="113"/>
      <c r="AB56" s="113"/>
      <c r="AC56" s="113"/>
      <c r="AD56" s="122"/>
      <c r="AE56" s="112" t="s">
        <v>6</v>
      </c>
      <c r="AF56" s="113"/>
      <c r="AG56" s="113"/>
      <c r="AH56" s="113"/>
      <c r="AI56" s="113"/>
      <c r="AJ56" s="122"/>
      <c r="AK56" s="112" t="s">
        <v>29</v>
      </c>
      <c r="AL56" s="113"/>
      <c r="AM56" s="113"/>
      <c r="AN56" s="113"/>
      <c r="AO56" s="113"/>
      <c r="AP56" s="122"/>
      <c r="AQ56" s="112" t="s">
        <v>7</v>
      </c>
      <c r="AR56" s="113"/>
      <c r="AS56" s="113"/>
      <c r="AT56" s="113"/>
      <c r="AU56" s="113"/>
      <c r="AV56" s="122"/>
      <c r="AW56" s="112">
        <v>72</v>
      </c>
      <c r="AX56" s="113"/>
      <c r="AY56" s="113"/>
      <c r="AZ56" s="113"/>
      <c r="BA56" s="113"/>
      <c r="BB56" s="122"/>
      <c r="BC56" s="33"/>
      <c r="BD56" s="24"/>
    </row>
    <row r="57" spans="1:56" s="76" customFormat="1" ht="7.5" customHeight="1">
      <c r="A57" s="89"/>
      <c r="B57" s="89"/>
      <c r="C57" s="89"/>
      <c r="D57" s="89"/>
      <c r="E57" s="89"/>
      <c r="F57" s="89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9"/>
      <c r="AZ57" s="79"/>
      <c r="BA57" s="79"/>
      <c r="BB57" s="79"/>
      <c r="BC57" s="58"/>
      <c r="BD57" s="75"/>
    </row>
    <row r="58" spans="1:57" ht="12.75" customHeight="1">
      <c r="A58" s="31" t="s">
        <v>46</v>
      </c>
      <c r="B58" s="32"/>
      <c r="N58" s="27"/>
      <c r="O58" s="27"/>
      <c r="P58" s="28"/>
      <c r="Q58" s="28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9"/>
      <c r="AI58" s="30"/>
      <c r="BD58" s="2"/>
      <c r="BE58" s="2"/>
    </row>
    <row r="59" spans="1:55" ht="18.75" customHeight="1">
      <c r="A59" s="117" t="s">
        <v>20</v>
      </c>
      <c r="B59" s="117"/>
      <c r="C59" s="118" t="s">
        <v>47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20"/>
      <c r="S59" s="107" t="s">
        <v>48</v>
      </c>
      <c r="T59" s="108"/>
      <c r="U59" s="108"/>
      <c r="V59" s="109"/>
      <c r="W59" s="107" t="s">
        <v>49</v>
      </c>
      <c r="X59" s="108"/>
      <c r="Y59" s="108"/>
      <c r="Z59" s="109"/>
      <c r="AA59" s="107" t="s">
        <v>50</v>
      </c>
      <c r="AB59" s="108"/>
      <c r="AC59" s="108"/>
      <c r="AD59" s="109"/>
      <c r="AE59" s="107" t="s">
        <v>51</v>
      </c>
      <c r="AF59" s="108"/>
      <c r="AG59" s="108"/>
      <c r="AH59" s="109"/>
      <c r="AI59" s="107" t="s">
        <v>52</v>
      </c>
      <c r="AJ59" s="108"/>
      <c r="AK59" s="108"/>
      <c r="AL59" s="109"/>
      <c r="AM59" s="107" t="s">
        <v>80</v>
      </c>
      <c r="AN59" s="108"/>
      <c r="AO59" s="108"/>
      <c r="AP59" s="109"/>
      <c r="AQ59" s="107" t="s">
        <v>83</v>
      </c>
      <c r="AR59" s="108"/>
      <c r="AS59" s="108"/>
      <c r="AT59" s="109"/>
      <c r="AU59" s="112" t="s">
        <v>81</v>
      </c>
      <c r="AV59" s="113"/>
      <c r="AW59" s="113"/>
      <c r="AX59" s="122"/>
      <c r="AY59" s="107" t="s">
        <v>45</v>
      </c>
      <c r="AZ59" s="108"/>
      <c r="BA59" s="108"/>
      <c r="BB59" s="109"/>
      <c r="BC59" s="33"/>
    </row>
    <row r="60" spans="1:55" ht="12.75" customHeight="1">
      <c r="A60" s="196">
        <v>1</v>
      </c>
      <c r="B60" s="196"/>
      <c r="C60" s="204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6"/>
      <c r="S60" s="207"/>
      <c r="T60" s="208"/>
      <c r="U60" s="208"/>
      <c r="V60" s="209"/>
      <c r="W60" s="207"/>
      <c r="X60" s="208"/>
      <c r="Y60" s="208"/>
      <c r="Z60" s="209"/>
      <c r="AA60" s="207"/>
      <c r="AB60" s="208"/>
      <c r="AC60" s="208"/>
      <c r="AD60" s="209"/>
      <c r="AE60" s="207"/>
      <c r="AF60" s="208"/>
      <c r="AG60" s="208"/>
      <c r="AH60" s="209"/>
      <c r="AI60" s="200"/>
      <c r="AJ60" s="201"/>
      <c r="AK60" s="201"/>
      <c r="AL60" s="202"/>
      <c r="AM60" s="200"/>
      <c r="AN60" s="201"/>
      <c r="AO60" s="201"/>
      <c r="AP60" s="202"/>
      <c r="AQ60" s="207"/>
      <c r="AR60" s="208"/>
      <c r="AS60" s="208"/>
      <c r="AT60" s="209"/>
      <c r="AU60" s="207"/>
      <c r="AV60" s="208"/>
      <c r="AW60" s="208"/>
      <c r="AX60" s="209"/>
      <c r="AY60" s="207"/>
      <c r="AZ60" s="208"/>
      <c r="BA60" s="208"/>
      <c r="BB60" s="209"/>
      <c r="BC60" s="33"/>
    </row>
    <row r="61" spans="1:55" ht="12.75" customHeight="1">
      <c r="A61" s="196">
        <v>2</v>
      </c>
      <c r="B61" s="196"/>
      <c r="C61" s="204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6"/>
      <c r="S61" s="207"/>
      <c r="T61" s="208"/>
      <c r="U61" s="208"/>
      <c r="V61" s="209"/>
      <c r="W61" s="207"/>
      <c r="X61" s="208"/>
      <c r="Y61" s="208"/>
      <c r="Z61" s="209"/>
      <c r="AA61" s="207"/>
      <c r="AB61" s="208"/>
      <c r="AC61" s="208"/>
      <c r="AD61" s="209"/>
      <c r="AE61" s="210"/>
      <c r="AF61" s="208"/>
      <c r="AG61" s="208"/>
      <c r="AH61" s="209"/>
      <c r="AI61" s="200"/>
      <c r="AJ61" s="201"/>
      <c r="AK61" s="201"/>
      <c r="AL61" s="202"/>
      <c r="AM61" s="200"/>
      <c r="AN61" s="201"/>
      <c r="AO61" s="201"/>
      <c r="AP61" s="202"/>
      <c r="AQ61" s="210"/>
      <c r="AR61" s="208"/>
      <c r="AS61" s="208"/>
      <c r="AT61" s="209"/>
      <c r="AU61" s="172"/>
      <c r="AV61" s="208"/>
      <c r="AW61" s="208"/>
      <c r="AX61" s="209"/>
      <c r="AY61" s="207"/>
      <c r="AZ61" s="208"/>
      <c r="BA61" s="208"/>
      <c r="BB61" s="209"/>
      <c r="BC61" s="33"/>
    </row>
    <row r="62" spans="1:65" s="47" customFormat="1" ht="7.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4"/>
      <c r="BD62" s="44"/>
      <c r="BE62" s="44"/>
      <c r="BF62" s="44"/>
      <c r="BG62" s="45"/>
      <c r="BH62" s="45"/>
      <c r="BI62" s="46"/>
      <c r="BJ62" s="46"/>
      <c r="BK62" s="46"/>
      <c r="BL62" s="46"/>
      <c r="BM62" s="46"/>
    </row>
    <row r="63" spans="1:60" ht="12.75">
      <c r="A63" s="31" t="s">
        <v>53</v>
      </c>
      <c r="B63" s="48"/>
      <c r="BB63" s="33"/>
      <c r="BC63" s="33"/>
      <c r="BD63" s="44"/>
      <c r="BE63" s="44"/>
      <c r="BF63" s="44"/>
      <c r="BG63" s="45"/>
      <c r="BH63" s="45"/>
    </row>
    <row r="64" spans="1:60" ht="9" customHeight="1">
      <c r="A64" s="160">
        <v>1</v>
      </c>
      <c r="B64" s="160"/>
      <c r="C64" s="203" t="s">
        <v>141</v>
      </c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33"/>
      <c r="BD64" s="44"/>
      <c r="BE64" s="44"/>
      <c r="BF64" s="44"/>
      <c r="BG64" s="45"/>
      <c r="BH64" s="45"/>
    </row>
    <row r="65" spans="1:60" ht="9" customHeight="1" hidden="1">
      <c r="A65" s="71"/>
      <c r="B65" s="71"/>
      <c r="C65" s="211" t="s">
        <v>93</v>
      </c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33"/>
      <c r="BD65" s="44"/>
      <c r="BE65" s="44"/>
      <c r="BF65" s="44"/>
      <c r="BG65" s="45"/>
      <c r="BH65" s="45"/>
    </row>
    <row r="66" spans="1:60" ht="9" customHeight="1">
      <c r="A66" s="160">
        <v>2</v>
      </c>
      <c r="B66" s="160"/>
      <c r="C66" s="203" t="s">
        <v>114</v>
      </c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33"/>
      <c r="BD66" s="44"/>
      <c r="BE66" s="44"/>
      <c r="BF66" s="44"/>
      <c r="BG66" s="45"/>
      <c r="BH66" s="45"/>
    </row>
    <row r="67" spans="1:60" ht="9" customHeight="1">
      <c r="A67" s="160">
        <v>3</v>
      </c>
      <c r="B67" s="160"/>
      <c r="C67" s="159" t="s">
        <v>94</v>
      </c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33"/>
      <c r="BD67" s="44"/>
      <c r="BE67" s="44"/>
      <c r="BF67" s="44"/>
      <c r="BG67" s="45"/>
      <c r="BH67" s="45"/>
    </row>
    <row r="68" spans="1:60" ht="9" customHeight="1">
      <c r="A68" s="160">
        <v>3</v>
      </c>
      <c r="B68" s="160"/>
      <c r="C68" s="159" t="s">
        <v>82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33"/>
      <c r="BD68" s="44"/>
      <c r="BE68" s="44"/>
      <c r="BF68" s="44"/>
      <c r="BG68" s="45"/>
      <c r="BH68" s="45"/>
    </row>
    <row r="69" spans="1:60" ht="9" customHeight="1">
      <c r="A69" s="160">
        <v>4</v>
      </c>
      <c r="B69" s="160"/>
      <c r="C69" s="159" t="s">
        <v>86</v>
      </c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33"/>
      <c r="BD69" s="44"/>
      <c r="BE69" s="44"/>
      <c r="BF69" s="44"/>
      <c r="BG69" s="45"/>
      <c r="BH69" s="45"/>
    </row>
    <row r="70" spans="1:60" ht="7.5" customHeight="1">
      <c r="A70" s="159"/>
      <c r="B70" s="159"/>
      <c r="AW70" s="2"/>
      <c r="BB70" s="33"/>
      <c r="BC70" s="33"/>
      <c r="BD70" s="44"/>
      <c r="BE70" s="44"/>
      <c r="BF70" s="44"/>
      <c r="BG70" s="45"/>
      <c r="BH70" s="45"/>
    </row>
    <row r="71" spans="1:65" s="47" customFormat="1" ht="12.75" customHeight="1">
      <c r="A71" s="31" t="s">
        <v>54</v>
      </c>
      <c r="G71" s="158" t="s">
        <v>161</v>
      </c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44"/>
      <c r="BD71" s="44"/>
      <c r="BE71" s="44"/>
      <c r="BF71" s="44"/>
      <c r="BG71" s="45"/>
      <c r="BH71" s="45"/>
      <c r="BI71" s="46"/>
      <c r="BJ71" s="46"/>
      <c r="BK71" s="46"/>
      <c r="BL71" s="46"/>
      <c r="BM71" s="46"/>
    </row>
    <row r="72" spans="1:65" s="47" customFormat="1" ht="12.75" customHeight="1">
      <c r="A72" s="158" t="s">
        <v>162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49"/>
      <c r="AX72" s="49"/>
      <c r="AY72" s="49"/>
      <c r="AZ72" s="49"/>
      <c r="BA72" s="49"/>
      <c r="BB72" s="49"/>
      <c r="BC72" s="44"/>
      <c r="BD72" s="44"/>
      <c r="BE72" s="44"/>
      <c r="BF72" s="44"/>
      <c r="BG72" s="45"/>
      <c r="BH72" s="45"/>
      <c r="BI72" s="46"/>
      <c r="BJ72" s="46"/>
      <c r="BK72" s="46"/>
      <c r="BL72" s="46"/>
      <c r="BM72" s="46"/>
    </row>
    <row r="73" spans="1:65" s="47" customFormat="1" ht="12.75" customHeight="1">
      <c r="A73" s="43"/>
      <c r="B73" s="43"/>
      <c r="C73" s="43"/>
      <c r="D73" s="43"/>
      <c r="E73" s="43"/>
      <c r="F73" s="43"/>
      <c r="G73" s="43"/>
      <c r="H73" s="43"/>
      <c r="I73" s="43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4"/>
      <c r="BD73" s="44"/>
      <c r="BE73" s="44"/>
      <c r="BF73" s="44"/>
      <c r="BG73" s="45"/>
      <c r="BH73" s="45"/>
      <c r="BI73" s="46"/>
      <c r="BJ73" s="46"/>
      <c r="BK73" s="46"/>
      <c r="BL73" s="46"/>
      <c r="BM73" s="46"/>
    </row>
    <row r="74" spans="1:63" s="47" customFormat="1" ht="18.75" customHeight="1">
      <c r="A74" s="50" t="s">
        <v>55</v>
      </c>
      <c r="B74" s="50"/>
      <c r="C74" s="50"/>
      <c r="D74" s="50"/>
      <c r="E74" s="50"/>
      <c r="F74" s="50"/>
      <c r="G74" s="50"/>
      <c r="H74" s="50"/>
      <c r="I74" s="50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0"/>
      <c r="AH74" s="97"/>
      <c r="AI74" s="97"/>
      <c r="AJ74" s="97"/>
      <c r="AK74" s="97"/>
      <c r="AL74" s="97"/>
      <c r="AM74" s="97"/>
      <c r="AN74" s="97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D74" s="44"/>
      <c r="BE74" s="45"/>
      <c r="BF74" s="45"/>
      <c r="BG74" s="46"/>
      <c r="BH74" s="46"/>
      <c r="BI74" s="46"/>
      <c r="BJ74" s="46"/>
      <c r="BK74" s="46"/>
    </row>
    <row r="75" spans="1:57" s="47" customFormat="1" ht="18.75" customHeight="1">
      <c r="A75" s="50" t="s">
        <v>56</v>
      </c>
      <c r="B75" s="50"/>
      <c r="C75" s="50"/>
      <c r="D75" s="50"/>
      <c r="E75" s="50"/>
      <c r="F75" s="50"/>
      <c r="G75" s="50"/>
      <c r="H75" s="50"/>
      <c r="I75" s="50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50"/>
      <c r="AH75" s="97"/>
      <c r="AI75" s="97"/>
      <c r="AJ75" s="97"/>
      <c r="AK75" s="97"/>
      <c r="AL75" s="97"/>
      <c r="AM75" s="97"/>
      <c r="AN75" s="97"/>
      <c r="AO75" s="61"/>
      <c r="AP75" s="98"/>
      <c r="AQ75" s="98"/>
      <c r="AR75" s="62"/>
      <c r="AS75" s="105"/>
      <c r="AT75" s="105"/>
      <c r="AU75" s="105"/>
      <c r="AV75" s="105"/>
      <c r="AW75" s="105"/>
      <c r="AX75" s="105"/>
      <c r="AY75" s="95"/>
      <c r="AZ75" s="95"/>
      <c r="BA75" s="95"/>
      <c r="BB75" s="63"/>
      <c r="BC75" s="44"/>
      <c r="BD75" s="46"/>
      <c r="BE75" s="46"/>
    </row>
    <row r="76" spans="1:57" s="47" customFormat="1" ht="18.75" customHeight="1">
      <c r="A76" s="50"/>
      <c r="B76" s="50"/>
      <c r="C76" s="50"/>
      <c r="D76" s="50"/>
      <c r="E76" s="50"/>
      <c r="F76" s="50"/>
      <c r="G76" s="50"/>
      <c r="H76" s="50"/>
      <c r="I76" s="50"/>
      <c r="J76" s="74"/>
      <c r="K76" s="74"/>
      <c r="L76" s="74"/>
      <c r="M76" s="74"/>
      <c r="N76" s="74"/>
      <c r="O76" s="74"/>
      <c r="P76" s="74"/>
      <c r="Q76" s="74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63"/>
      <c r="BC76" s="44"/>
      <c r="BD76" s="46"/>
      <c r="BE76" s="46"/>
    </row>
    <row r="77" spans="1:65" s="47" customFormat="1" ht="12.75" customHeight="1">
      <c r="A77" s="31" t="s">
        <v>92</v>
      </c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44"/>
      <c r="BD77" s="44"/>
      <c r="BE77" s="44"/>
      <c r="BF77" s="44"/>
      <c r="BG77" s="45"/>
      <c r="BH77" s="45"/>
      <c r="BI77" s="46"/>
      <c r="BJ77" s="46"/>
      <c r="BK77" s="46"/>
      <c r="BL77" s="46"/>
      <c r="BM77" s="46"/>
    </row>
    <row r="78" spans="1:65" s="47" customFormat="1" ht="12.75" customHeight="1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49"/>
      <c r="AX78" s="49"/>
      <c r="AY78" s="49"/>
      <c r="AZ78" s="49"/>
      <c r="BA78" s="49"/>
      <c r="BB78" s="49"/>
      <c r="BC78" s="44"/>
      <c r="BD78" s="44"/>
      <c r="BE78" s="44"/>
      <c r="BF78" s="44"/>
      <c r="BG78" s="45"/>
      <c r="BH78" s="45"/>
      <c r="BI78" s="46"/>
      <c r="BJ78" s="46"/>
      <c r="BK78" s="46"/>
      <c r="BL78" s="46"/>
      <c r="BM78" s="46"/>
    </row>
    <row r="79" spans="1:65" s="47" customFormat="1" ht="12" customHeight="1">
      <c r="A79" s="50"/>
      <c r="B79" s="50"/>
      <c r="C79" s="50"/>
      <c r="D79" s="50"/>
      <c r="E79" s="50"/>
      <c r="F79" s="50"/>
      <c r="G79" s="50"/>
      <c r="H79" s="50"/>
      <c r="I79" s="50"/>
      <c r="J79" s="72"/>
      <c r="K79" s="34"/>
      <c r="L79" s="34"/>
      <c r="M79" s="34"/>
      <c r="N79" s="34"/>
      <c r="O79" s="34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34"/>
      <c r="AW79" s="34"/>
      <c r="AX79" s="34"/>
      <c r="AY79" s="45"/>
      <c r="AZ79" s="45"/>
      <c r="BA79" s="45"/>
      <c r="BB79" s="44"/>
      <c r="BC79" s="44"/>
      <c r="BD79" s="44"/>
      <c r="BE79" s="44"/>
      <c r="BF79" s="44"/>
      <c r="BG79" s="45"/>
      <c r="BH79" s="45"/>
      <c r="BI79" s="46"/>
      <c r="BJ79" s="46"/>
      <c r="BK79" s="46"/>
      <c r="BL79" s="46"/>
      <c r="BM79" s="46"/>
    </row>
    <row r="80" spans="1:54" ht="18.75" customHeight="1">
      <c r="A80" s="1" t="s">
        <v>57</v>
      </c>
      <c r="B80" s="1"/>
      <c r="C80" s="1"/>
      <c r="D80" s="1"/>
      <c r="E80" s="1"/>
      <c r="F80" s="1"/>
      <c r="G80" s="1"/>
      <c r="H80" s="1"/>
      <c r="I80" s="1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0"/>
      <c r="AH80" s="50"/>
      <c r="AI80" s="50"/>
      <c r="AJ80" s="50"/>
      <c r="AK80" s="50"/>
      <c r="AL80" s="50"/>
      <c r="AM80" s="50"/>
      <c r="AN80" s="1"/>
      <c r="AO80" s="61" t="s">
        <v>84</v>
      </c>
      <c r="AP80" s="213"/>
      <c r="AQ80" s="213"/>
      <c r="AR80" s="62" t="s">
        <v>84</v>
      </c>
      <c r="AS80" s="214"/>
      <c r="AT80" s="214"/>
      <c r="AU80" s="214"/>
      <c r="AV80" s="214"/>
      <c r="AW80" s="214"/>
      <c r="AX80" s="214"/>
      <c r="AY80" s="95">
        <v>20</v>
      </c>
      <c r="AZ80" s="95"/>
      <c r="BA80" s="95"/>
      <c r="BB80" s="63" t="s">
        <v>85</v>
      </c>
    </row>
    <row r="81" spans="1:54" ht="18.7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61"/>
      <c r="AP81" s="98"/>
      <c r="AQ81" s="98"/>
      <c r="AR81" s="62"/>
      <c r="AS81" s="105"/>
      <c r="AT81" s="105"/>
      <c r="AU81" s="105"/>
      <c r="AV81" s="105"/>
      <c r="AW81" s="105"/>
      <c r="AX81" s="105"/>
      <c r="AY81" s="95"/>
      <c r="AZ81" s="95"/>
      <c r="BA81" s="95"/>
      <c r="BB81" s="63"/>
    </row>
    <row r="82" spans="1:54" ht="42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61"/>
      <c r="AP82" s="98"/>
      <c r="AQ82" s="98"/>
      <c r="AR82" s="62"/>
      <c r="AS82" s="105"/>
      <c r="AT82" s="105"/>
      <c r="AU82" s="105"/>
      <c r="AV82" s="105"/>
      <c r="AW82" s="105"/>
      <c r="AX82" s="105"/>
      <c r="AY82" s="95"/>
      <c r="AZ82" s="95"/>
      <c r="BA82" s="95"/>
      <c r="BB82" s="63"/>
    </row>
    <row r="83" ht="42" customHeight="1"/>
    <row r="84" ht="42" customHeight="1"/>
    <row r="85" ht="42" customHeight="1">
      <c r="A85" s="51"/>
    </row>
  </sheetData>
  <sheetProtection/>
  <mergeCells count="364">
    <mergeCell ref="AS82:AX82"/>
    <mergeCell ref="AY82:BA82"/>
    <mergeCell ref="A31:B31"/>
    <mergeCell ref="C31:R31"/>
    <mergeCell ref="AI31:AL31"/>
    <mergeCell ref="AM31:AP31"/>
    <mergeCell ref="S35:AH35"/>
    <mergeCell ref="AI35:AL35"/>
    <mergeCell ref="A53:B53"/>
    <mergeCell ref="C53:R53"/>
    <mergeCell ref="G77:BB77"/>
    <mergeCell ref="A78:AV78"/>
    <mergeCell ref="J80:S80"/>
    <mergeCell ref="AP80:AQ80"/>
    <mergeCell ref="AS80:AX80"/>
    <mergeCell ref="AY80:BA80"/>
    <mergeCell ref="AY60:BB60"/>
    <mergeCell ref="AQ60:AT60"/>
    <mergeCell ref="AU60:AX60"/>
    <mergeCell ref="AP81:AQ81"/>
    <mergeCell ref="AS81:AX81"/>
    <mergeCell ref="AY81:BA81"/>
    <mergeCell ref="C67:BB67"/>
    <mergeCell ref="C68:BB68"/>
    <mergeCell ref="G71:BB71"/>
    <mergeCell ref="C66:BB66"/>
    <mergeCell ref="AP82:AQ82"/>
    <mergeCell ref="C65:BB65"/>
    <mergeCell ref="A67:B67"/>
    <mergeCell ref="AQ31:AT31"/>
    <mergeCell ref="AU31:AX31"/>
    <mergeCell ref="AY31:BB31"/>
    <mergeCell ref="AM35:AP35"/>
    <mergeCell ref="AQ35:AT35"/>
    <mergeCell ref="S53:X53"/>
    <mergeCell ref="Y53:AD53"/>
    <mergeCell ref="AI32:AL32"/>
    <mergeCell ref="AM32:AP32"/>
    <mergeCell ref="S32:AH32"/>
    <mergeCell ref="AU35:AX35"/>
    <mergeCell ref="S33:AH33"/>
    <mergeCell ref="AI33:AL33"/>
    <mergeCell ref="AM33:AP33"/>
    <mergeCell ref="AQ33:AT33"/>
    <mergeCell ref="AU33:AX33"/>
    <mergeCell ref="S34:AH34"/>
    <mergeCell ref="AH45:AI45"/>
    <mergeCell ref="AJ45:AK45"/>
    <mergeCell ref="AQ32:AT32"/>
    <mergeCell ref="AU32:AX32"/>
    <mergeCell ref="AY32:BB32"/>
    <mergeCell ref="AY35:BB35"/>
    <mergeCell ref="AY33:BB33"/>
    <mergeCell ref="AQ34:AT34"/>
    <mergeCell ref="AU34:AX34"/>
    <mergeCell ref="AY34:BB34"/>
    <mergeCell ref="AQ53:AV53"/>
    <mergeCell ref="S31:AH31"/>
    <mergeCell ref="AI36:AL36"/>
    <mergeCell ref="AM36:AP36"/>
    <mergeCell ref="S39:AH39"/>
    <mergeCell ref="AI39:AL39"/>
    <mergeCell ref="AM39:AP39"/>
    <mergeCell ref="S40:AH40"/>
    <mergeCell ref="AI40:AL40"/>
    <mergeCell ref="AQ36:AT36"/>
    <mergeCell ref="AQ54:AV54"/>
    <mergeCell ref="AU36:AX36"/>
    <mergeCell ref="AY36:BB36"/>
    <mergeCell ref="AW53:BB53"/>
    <mergeCell ref="AQ40:AT40"/>
    <mergeCell ref="AU40:AX40"/>
    <mergeCell ref="AQ39:AT39"/>
    <mergeCell ref="AU39:AX39"/>
    <mergeCell ref="AY39:BB39"/>
    <mergeCell ref="AQ37:AT37"/>
    <mergeCell ref="AW55:BB55"/>
    <mergeCell ref="A39:B40"/>
    <mergeCell ref="C39:R40"/>
    <mergeCell ref="AY40:BB40"/>
    <mergeCell ref="A54:B54"/>
    <mergeCell ref="C54:R54"/>
    <mergeCell ref="S54:X54"/>
    <mergeCell ref="Y54:AD54"/>
    <mergeCell ref="AE54:AJ54"/>
    <mergeCell ref="AK54:AP54"/>
    <mergeCell ref="A34:B35"/>
    <mergeCell ref="C34:R35"/>
    <mergeCell ref="AW54:BB54"/>
    <mergeCell ref="A55:B55"/>
    <mergeCell ref="C55:R55"/>
    <mergeCell ref="S55:X55"/>
    <mergeCell ref="Y55:AD55"/>
    <mergeCell ref="AE55:AJ55"/>
    <mergeCell ref="AK55:AP55"/>
    <mergeCell ref="AQ55:AV55"/>
    <mergeCell ref="A24:B24"/>
    <mergeCell ref="C24:R24"/>
    <mergeCell ref="AI24:AL24"/>
    <mergeCell ref="AM24:AP24"/>
    <mergeCell ref="S24:Z24"/>
    <mergeCell ref="AA24:AH24"/>
    <mergeCell ref="A60:B60"/>
    <mergeCell ref="C60:R60"/>
    <mergeCell ref="S60:V60"/>
    <mergeCell ref="AM60:AP60"/>
    <mergeCell ref="W60:Z60"/>
    <mergeCell ref="AA60:AD60"/>
    <mergeCell ref="AE60:AH60"/>
    <mergeCell ref="A26:B26"/>
    <mergeCell ref="A25:B25"/>
    <mergeCell ref="C25:R25"/>
    <mergeCell ref="AI26:AL26"/>
    <mergeCell ref="A27:B27"/>
    <mergeCell ref="C27:R27"/>
    <mergeCell ref="S27:Z27"/>
    <mergeCell ref="AA27:AH27"/>
    <mergeCell ref="S25:Z25"/>
    <mergeCell ref="AA25:AH25"/>
    <mergeCell ref="AE61:AH61"/>
    <mergeCell ref="AM26:AP26"/>
    <mergeCell ref="C26:R26"/>
    <mergeCell ref="S26:Z26"/>
    <mergeCell ref="AA26:AH26"/>
    <mergeCell ref="AI60:AL60"/>
    <mergeCell ref="C56:R56"/>
    <mergeCell ref="C32:R33"/>
    <mergeCell ref="AE53:AJ53"/>
    <mergeCell ref="AK53:AP53"/>
    <mergeCell ref="AQ24:AT24"/>
    <mergeCell ref="C64:BB64"/>
    <mergeCell ref="A61:B61"/>
    <mergeCell ref="C61:R61"/>
    <mergeCell ref="S61:V61"/>
    <mergeCell ref="AA61:AD61"/>
    <mergeCell ref="AY61:BB61"/>
    <mergeCell ref="W61:Z61"/>
    <mergeCell ref="AQ61:AT61"/>
    <mergeCell ref="AU61:AX61"/>
    <mergeCell ref="AE56:AJ56"/>
    <mergeCell ref="AI61:AL61"/>
    <mergeCell ref="AM61:AP61"/>
    <mergeCell ref="AY24:BB24"/>
    <mergeCell ref="AI25:AL25"/>
    <mergeCell ref="AM25:AP25"/>
    <mergeCell ref="AQ25:AT25"/>
    <mergeCell ref="AU25:AX25"/>
    <mergeCell ref="AY25:BB25"/>
    <mergeCell ref="AU24:AX24"/>
    <mergeCell ref="AY26:BB26"/>
    <mergeCell ref="AI27:AL27"/>
    <mergeCell ref="AM27:AP27"/>
    <mergeCell ref="AQ27:AT27"/>
    <mergeCell ref="AU27:AX27"/>
    <mergeCell ref="AY27:BB27"/>
    <mergeCell ref="AQ26:AT26"/>
    <mergeCell ref="AU26:AX26"/>
    <mergeCell ref="AU28:AX28"/>
    <mergeCell ref="AK56:AP56"/>
    <mergeCell ref="AQ56:AV56"/>
    <mergeCell ref="AW56:BB56"/>
    <mergeCell ref="A28:B28"/>
    <mergeCell ref="C28:R28"/>
    <mergeCell ref="S28:Z28"/>
    <mergeCell ref="AA28:AH28"/>
    <mergeCell ref="AY28:BB28"/>
    <mergeCell ref="AI34:AL34"/>
    <mergeCell ref="A36:B38"/>
    <mergeCell ref="C36:R38"/>
    <mergeCell ref="AM38:AP38"/>
    <mergeCell ref="AQ38:AT38"/>
    <mergeCell ref="S36:AH36"/>
    <mergeCell ref="AI28:AL28"/>
    <mergeCell ref="AM28:AP28"/>
    <mergeCell ref="AQ28:AT28"/>
    <mergeCell ref="AM34:AP34"/>
    <mergeCell ref="A32:B33"/>
    <mergeCell ref="AY37:BB37"/>
    <mergeCell ref="S38:AH38"/>
    <mergeCell ref="AI38:AL38"/>
    <mergeCell ref="AU38:AX38"/>
    <mergeCell ref="AY38:BB38"/>
    <mergeCell ref="AM40:AP40"/>
    <mergeCell ref="AU37:AX37"/>
    <mergeCell ref="S37:AH37"/>
    <mergeCell ref="AI37:AL37"/>
    <mergeCell ref="AM37:AP37"/>
    <mergeCell ref="AL45:AM45"/>
    <mergeCell ref="AN45:AO45"/>
    <mergeCell ref="AP45:AQ45"/>
    <mergeCell ref="AR45:AS45"/>
    <mergeCell ref="C45:R45"/>
    <mergeCell ref="S45:U45"/>
    <mergeCell ref="V45:X45"/>
    <mergeCell ref="AF45:AG45"/>
    <mergeCell ref="Y45:AA45"/>
    <mergeCell ref="AB45:AC45"/>
    <mergeCell ref="AT45:AV45"/>
    <mergeCell ref="AW45:AY45"/>
    <mergeCell ref="AZ45:BB45"/>
    <mergeCell ref="A46:B46"/>
    <mergeCell ref="C46:R46"/>
    <mergeCell ref="S46:U46"/>
    <mergeCell ref="V46:X46"/>
    <mergeCell ref="Y46:AA46"/>
    <mergeCell ref="AB46:AC46"/>
    <mergeCell ref="AD46:AE46"/>
    <mergeCell ref="AN46:AO46"/>
    <mergeCell ref="AP46:AQ46"/>
    <mergeCell ref="AR46:AS46"/>
    <mergeCell ref="AT46:AV46"/>
    <mergeCell ref="AF46:AG46"/>
    <mergeCell ref="AH46:AI46"/>
    <mergeCell ref="AJ46:AK46"/>
    <mergeCell ref="AL46:AM46"/>
    <mergeCell ref="AW46:AY46"/>
    <mergeCell ref="AZ46:BB46"/>
    <mergeCell ref="A47:B47"/>
    <mergeCell ref="C47:R47"/>
    <mergeCell ref="S47:U47"/>
    <mergeCell ref="V47:X47"/>
    <mergeCell ref="Y47:AA47"/>
    <mergeCell ref="AB47:AC47"/>
    <mergeCell ref="AD47:AE47"/>
    <mergeCell ref="AF47:AG47"/>
    <mergeCell ref="AT47:AV47"/>
    <mergeCell ref="AW47:AY47"/>
    <mergeCell ref="AZ47:BB47"/>
    <mergeCell ref="AJ47:AK47"/>
    <mergeCell ref="AL47:AM47"/>
    <mergeCell ref="AN47:AO47"/>
    <mergeCell ref="AP47:AQ47"/>
    <mergeCell ref="AR47:AS47"/>
    <mergeCell ref="Y48:AA48"/>
    <mergeCell ref="AB48:AC48"/>
    <mergeCell ref="AD48:AE48"/>
    <mergeCell ref="AF48:AG48"/>
    <mergeCell ref="AH47:AI47"/>
    <mergeCell ref="AW48:AY48"/>
    <mergeCell ref="AH48:AI48"/>
    <mergeCell ref="AJ48:AK48"/>
    <mergeCell ref="AL48:AM48"/>
    <mergeCell ref="AN48:AO48"/>
    <mergeCell ref="C48:R48"/>
    <mergeCell ref="S48:U48"/>
    <mergeCell ref="V48:X48"/>
    <mergeCell ref="AZ48:BB48"/>
    <mergeCell ref="C51:R51"/>
    <mergeCell ref="A52:B52"/>
    <mergeCell ref="C52:R52"/>
    <mergeCell ref="AK51:AP51"/>
    <mergeCell ref="AQ52:AV52"/>
    <mergeCell ref="AW52:BB52"/>
    <mergeCell ref="AP48:AQ48"/>
    <mergeCell ref="AR48:AS48"/>
    <mergeCell ref="AT48:AV48"/>
    <mergeCell ref="A43:B43"/>
    <mergeCell ref="A44:B44"/>
    <mergeCell ref="A51:B51"/>
    <mergeCell ref="A70:B70"/>
    <mergeCell ref="A64:B64"/>
    <mergeCell ref="A66:B66"/>
    <mergeCell ref="A48:B48"/>
    <mergeCell ref="A45:B45"/>
    <mergeCell ref="A56:B56"/>
    <mergeCell ref="A69:B69"/>
    <mergeCell ref="A72:AV72"/>
    <mergeCell ref="C69:BB69"/>
    <mergeCell ref="A68:B68"/>
    <mergeCell ref="AP43:AQ43"/>
    <mergeCell ref="AR43:AS43"/>
    <mergeCell ref="AT43:AV43"/>
    <mergeCell ref="AW43:AY43"/>
    <mergeCell ref="S51:X51"/>
    <mergeCell ref="Y51:AD51"/>
    <mergeCell ref="AJ44:AK44"/>
    <mergeCell ref="AL44:AM44"/>
    <mergeCell ref="AN44:AO44"/>
    <mergeCell ref="AP44:AQ44"/>
    <mergeCell ref="AH44:AI44"/>
    <mergeCell ref="AZ41:BB41"/>
    <mergeCell ref="AZ43:BB43"/>
    <mergeCell ref="AZ44:BB44"/>
    <mergeCell ref="AW44:AY44"/>
    <mergeCell ref="C44:R44"/>
    <mergeCell ref="AE52:AJ52"/>
    <mergeCell ref="Y44:AA44"/>
    <mergeCell ref="AB44:AC44"/>
    <mergeCell ref="AD44:AE44"/>
    <mergeCell ref="AF44:AG44"/>
    <mergeCell ref="S52:X52"/>
    <mergeCell ref="Y52:AD52"/>
    <mergeCell ref="AE51:AJ51"/>
    <mergeCell ref="AD45:AE45"/>
    <mergeCell ref="AB43:AC43"/>
    <mergeCell ref="AD43:AE43"/>
    <mergeCell ref="C43:R43"/>
    <mergeCell ref="S43:U43"/>
    <mergeCell ref="V43:X43"/>
    <mergeCell ref="C41:O41"/>
    <mergeCell ref="BF2:BG2"/>
    <mergeCell ref="BD3:BE3"/>
    <mergeCell ref="BF3:BG3"/>
    <mergeCell ref="AY59:BB59"/>
    <mergeCell ref="AN5:BB5"/>
    <mergeCell ref="AP6:AQ6"/>
    <mergeCell ref="AV6:AW6"/>
    <mergeCell ref="AT49:AV49"/>
    <mergeCell ref="AW49:AY49"/>
    <mergeCell ref="AK52:AP52"/>
    <mergeCell ref="A1:Z1"/>
    <mergeCell ref="A5:Z5"/>
    <mergeCell ref="A6:Z6"/>
    <mergeCell ref="BD2:BE2"/>
    <mergeCell ref="AA59:AD59"/>
    <mergeCell ref="AE59:AH59"/>
    <mergeCell ref="AI59:AL59"/>
    <mergeCell ref="AM59:AP59"/>
    <mergeCell ref="AQ59:AT59"/>
    <mergeCell ref="AU59:AX59"/>
    <mergeCell ref="S44:U44"/>
    <mergeCell ref="V44:X44"/>
    <mergeCell ref="R8:AA8"/>
    <mergeCell ref="AB8:AH8"/>
    <mergeCell ref="A9:BB9"/>
    <mergeCell ref="AN1:BB1"/>
    <mergeCell ref="AN2:BB2"/>
    <mergeCell ref="A3:Z3"/>
    <mergeCell ref="A4:Z4"/>
    <mergeCell ref="AN3:BB3"/>
    <mergeCell ref="A59:B59"/>
    <mergeCell ref="C59:R59"/>
    <mergeCell ref="S59:V59"/>
    <mergeCell ref="W59:Z59"/>
    <mergeCell ref="C49:O49"/>
    <mergeCell ref="P49:R49"/>
    <mergeCell ref="S56:X56"/>
    <mergeCell ref="Y56:AD56"/>
    <mergeCell ref="AN43:AO43"/>
    <mergeCell ref="AJ43:AK43"/>
    <mergeCell ref="AL43:AM43"/>
    <mergeCell ref="AF43:AG43"/>
    <mergeCell ref="AH43:AI43"/>
    <mergeCell ref="A2:Z2"/>
    <mergeCell ref="AN4:BB4"/>
    <mergeCell ref="A7:Z7"/>
    <mergeCell ref="P41:R41"/>
    <mergeCell ref="Y43:AA43"/>
    <mergeCell ref="AT44:AV44"/>
    <mergeCell ref="AR44:AS44"/>
    <mergeCell ref="AT41:AV41"/>
    <mergeCell ref="AS75:AX75"/>
    <mergeCell ref="AW41:AY41"/>
    <mergeCell ref="AQ41:AS41"/>
    <mergeCell ref="AW51:BB51"/>
    <mergeCell ref="AQ51:AV51"/>
    <mergeCell ref="AQ49:AS49"/>
    <mergeCell ref="AZ49:BB49"/>
    <mergeCell ref="AY75:BA75"/>
    <mergeCell ref="J74:S74"/>
    <mergeCell ref="AH74:AN74"/>
    <mergeCell ref="AH75:AN75"/>
    <mergeCell ref="AP75:AQ75"/>
    <mergeCell ref="J75:S75"/>
  </mergeCells>
  <conditionalFormatting sqref="Y87 Y104 W104 W87">
    <cfRule type="cellIs" priority="1" dxfId="3" operator="greaterThan" stopIfTrue="1">
      <formula>Z87</formula>
    </cfRule>
    <cfRule type="cellIs" priority="2" dxfId="3" operator="greaterThan" stopIfTrue="1">
      <formula>AC87</formula>
    </cfRule>
  </conditionalFormatting>
  <conditionalFormatting sqref="X104 X87">
    <cfRule type="cellIs" priority="3" dxfId="3" operator="greaterThan" stopIfTrue="1">
      <formula>AB87</formula>
    </cfRule>
    <cfRule type="cellIs" priority="4" dxfId="3" operator="greaterThan" stopIfTrue="1">
      <formula>AE87</formula>
    </cfRule>
  </conditionalFormatting>
  <conditionalFormatting sqref="AB104 AB87">
    <cfRule type="cellIs" priority="5" dxfId="3" operator="greaterThan" stopIfTrue="1">
      <formula>X87</formula>
    </cfRule>
    <cfRule type="cellIs" priority="6" dxfId="3" operator="greaterThan" stopIfTrue="1">
      <formula>AE87</formula>
    </cfRule>
  </conditionalFormatting>
  <conditionalFormatting sqref="Z104 Z87">
    <cfRule type="cellIs" priority="7" dxfId="3" operator="greaterThan" stopIfTrue="1">
      <formula>W87</formula>
    </cfRule>
    <cfRule type="cellIs" priority="8" dxfId="3" operator="greaterThan" stopIfTrue="1">
      <formula>AC87</formula>
    </cfRule>
  </conditionalFormatting>
  <conditionalFormatting sqref="AA104 AA87">
    <cfRule type="cellIs" priority="9" dxfId="3" operator="greaterThan" stopIfTrue="1">
      <formula>X87</formula>
    </cfRule>
    <cfRule type="cellIs" priority="10" dxfId="3" operator="greaterThan" stopIfTrue="1">
      <formula>AE87</formula>
    </cfRule>
  </conditionalFormatting>
  <conditionalFormatting sqref="AC104:AD104 AC87:AD87">
    <cfRule type="cellIs" priority="11" dxfId="3" operator="greaterThan" stopIfTrue="1">
      <formula>W87</formula>
    </cfRule>
    <cfRule type="cellIs" priority="12" dxfId="3" operator="greaterThan" stopIfTrue="1">
      <formula>Z87</formula>
    </cfRule>
  </conditionalFormatting>
  <conditionalFormatting sqref="AE104 AE87">
    <cfRule type="cellIs" priority="13" dxfId="3" operator="greaterThan" stopIfTrue="1">
      <formula>X87</formula>
    </cfRule>
    <cfRule type="cellIs" priority="14" dxfId="3" operator="greaterThan" stopIfTrue="1">
      <formula>AA87</formula>
    </cfRule>
  </conditionalFormatting>
  <conditionalFormatting sqref="AL104:AN104 AL87:AN87">
    <cfRule type="expression" priority="15" dxfId="3" stopIfTrue="1">
      <formula>AL87/AI87&gt;0.6</formula>
    </cfRule>
  </conditionalFormatting>
  <conditionalFormatting sqref="AY57 AY79 AY72:AY73 AY77 AY49 AY21:AY22 AY29 AY13:AY16">
    <cfRule type="cellIs" priority="16" dxfId="2" operator="equal" stopIfTrue="1">
      <formula>"Не годен"</formula>
    </cfRule>
  </conditionalFormatting>
  <conditionalFormatting sqref="AU104:AV104 AX104:AY104 AU87:AY87">
    <cfRule type="cellIs" priority="17" dxfId="1" operator="equal" stopIfTrue="1">
      <formula>"Аварийный дефект"</formula>
    </cfRule>
  </conditionalFormatting>
  <conditionalFormatting sqref="AQ85:BB86 AE49:AM49 AA49 S49 AM60:AM61 W60:W61 S60:S61 AA60:AA61 AQ32:AQ40 AI60:AI61 AU60:AU61 AE60:AE61 AQ49:AT49 S32:S40 AQ60:AQ61 AI25:AI28 AQ25:AQ28 AU25:AU28 AM25:AM28 AY18 AY25:AY28 AU32:AU40 AY32:BB40 AI32:AI40 AM32:AM40 S25:S28">
    <cfRule type="cellIs" priority="18" dxfId="0" operator="equal" stopIfTrue="1">
      <formula>"Не годен"</formula>
    </cfRule>
  </conditionalFormatting>
  <dataValidations count="6">
    <dataValidation allowBlank="1" showInputMessage="1" showErrorMessage="1" sqref="C44:R48 C52:R56"/>
    <dataValidation type="list" allowBlank="1" showInputMessage="1" showErrorMessage="1" sqref="S52:AD56">
      <formula1>оса</formula1>
    </dataValidation>
    <dataValidation type="list" allowBlank="1" showInputMessage="1" showErrorMessage="1" sqref="BF3 AQ52:AV56">
      <formula1>вл</formula1>
    </dataValidation>
    <dataValidation type="list" allowBlank="1" showInputMessage="1" showErrorMessage="1" sqref="AE52:AJ56 BD3">
      <formula1>гл</formula1>
    </dataValidation>
    <dataValidation type="list" allowBlank="1" showInputMessage="1" showErrorMessage="1" sqref="R76:AG76 AL74:AN75 AH74:AK76">
      <formula1>л</formula1>
    </dataValidation>
    <dataValidation type="list" allowBlank="1" showInputMessage="1" showErrorMessage="1" sqref="AN5:BB5">
      <formula1>пр</formula1>
    </dataValidation>
  </dataValidations>
  <printOptions/>
  <pageMargins left="0.7874015748031497" right="0.15748031496062992" top="0.28" bottom="0.5511811023622047" header="0.28" footer="0"/>
  <pageSetup horizontalDpi="600" verticalDpi="600" orientation="portrait" paperSize="9" scale="84" r:id="rId5"/>
  <headerFooter alignWithMargins="0">
    <oddFooter>&amp;R&amp;8Страница &amp;P              Страниц &amp;N</oddFooter>
  </headerFooter>
  <rowBreaks count="1" manualBreakCount="1">
    <brk id="80" max="53" man="1"/>
  </rowBreaks>
  <drawing r:id="rId4"/>
  <legacyDrawing r:id="rId3"/>
  <oleObjects>
    <oleObject progId="Equation.3" shapeId="106107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Карасев</cp:lastModifiedBy>
  <cp:lastPrinted>2009-08-03T07:08:20Z</cp:lastPrinted>
  <dcterms:created xsi:type="dcterms:W3CDTF">1996-10-08T23:32:33Z</dcterms:created>
  <dcterms:modified xsi:type="dcterms:W3CDTF">2011-02-16T07:08:26Z</dcterms:modified>
  <cp:category/>
  <cp:version/>
  <cp:contentType/>
  <cp:contentStatus/>
</cp:coreProperties>
</file>